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555" windowWidth="14475" windowHeight="8475" activeTab="0"/>
  </bookViews>
  <sheets>
    <sheet name="JxPre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<sst xmlns="http://schemas.openxmlformats.org/spreadsheetml/2006/main" count="44" uniqueCount="44">
  <si>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Montant emprunté :</t>
  </si>
  <si>
    <t>Taux d'intérêt annuel :</t>
  </si>
  <si>
    <t>Durée en années :</t>
  </si>
  <si>
    <t>Date de déblocage :</t>
  </si>
  <si>
    <t>Taux d'assurance :</t>
  </si>
  <si>
    <t>Taux périodique :</t>
  </si>
  <si>
    <t>Montant assurance :</t>
  </si>
  <si>
    <t>Mode de calcul :</t>
  </si>
  <si>
    <t>Nb échéances / an :</t>
  </si>
  <si>
    <t>1, 2, 4 ou 12</t>
  </si>
  <si>
    <t>Nb décimales monnaie :</t>
  </si>
  <si>
    <t>P</t>
  </si>
  <si>
    <t>Nb total d'échéances :</t>
  </si>
  <si>
    <t>- dont différé :</t>
  </si>
  <si>
    <t>- dont amortissement :</t>
  </si>
  <si>
    <t>dont différé (en années) :</t>
  </si>
  <si>
    <t>Durée totale en mois :</t>
  </si>
  <si>
    <t>Date</t>
  </si>
  <si>
    <t>Numéro</t>
  </si>
  <si>
    <t>Restant dû</t>
  </si>
  <si>
    <t>Intérêts</t>
  </si>
  <si>
    <t>Principal</t>
  </si>
  <si>
    <t>Assurance</t>
  </si>
  <si>
    <t>Échéance</t>
  </si>
  <si>
    <t>Coût total du crédit :</t>
  </si>
  <si>
    <t>- dont intérêts :</t>
  </si>
  <si>
    <t>Totaux</t>
  </si>
  <si>
    <t>- dont assurance :</t>
  </si>
  <si>
    <t>Capital remboursé :</t>
  </si>
  <si>
    <t>Caractéristiques du crédit</t>
  </si>
  <si>
    <t>Résultat du calcul</t>
  </si>
  <si>
    <t>Données calculées</t>
  </si>
  <si>
    <t>Calcul amortissement :</t>
  </si>
  <si>
    <t>Choix</t>
  </si>
  <si>
    <t>Possible</t>
  </si>
  <si>
    <t>Retenu</t>
  </si>
  <si>
    <t>0, 1, 2…</t>
  </si>
  <si>
    <t>A ou P</t>
  </si>
  <si>
    <t>Paramètres avancés</t>
  </si>
  <si>
    <t>JxPret V2</t>
  </si>
  <si>
    <t>Tableau d'amortissement</t>
  </si>
  <si>
    <t>Feuille libre d'utilisation sous réserve de conserver cette ligne. © www.cbanque.com</t>
  </si>
  <si>
    <t>Lien mode d'emploi</t>
  </si>
  <si>
    <t>JxPret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</si>
</sst>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%"/>
    <numFmt numFmtId="165" formatCode="mm/yyyy"/>
    <numFmt numFmtId="166" formatCode="[$-40C]dddd\ d\ mmmm\ yyyy"/>
    <numFmt numFmtId="167" formatCode="mmm\ yyyy"/>
    <numFmt numFmtId="168" formatCode="#,##0.0000"/>
    <numFmt numFmtId="169" formatCode="0.000000000000000000000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color indexed="54"/>
      <name val="Arial"/>
      <family val="0"/>
    </font>
    <font>
      <b/>
      <sz val="10"/>
      <color indexed="54"/>
      <name val="Arial"/>
      <family val="0"/>
    </font>
    <font>
      <i/>
      <sz val="9"/>
      <color indexed="55"/>
      <name val="Arial"/>
      <family val="2"/>
    </font>
    <font>
      <u val="single"/>
      <sz val="10"/>
      <color indexed="12"/>
      <name val="Arial"/>
      <family val="0"/>
    </font>
    <font>
      <i/>
      <sz val="10"/>
      <color indexed="9"/>
      <name val="Arial"/>
      <family val="2"/>
    </font>
    <font>
      <sz val="9"/>
      <color indexed="54"/>
      <name val="Arial"/>
      <family val="0"/>
    </font>
    <font>
      <b/>
      <sz val="9"/>
      <color indexed="48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hidden="1"/>
    </xf>
    <xf numFmtId="4" fontId="4" fillId="2" borderId="1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4" fontId="2" fillId="2" borderId="1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164" fontId="2" fillId="2" borderId="1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hidden="1"/>
    </xf>
    <xf numFmtId="14" fontId="5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8" fillId="0" borderId="0" xfId="15" applyNumberFormat="1" applyFill="1" applyBorder="1" applyAlignment="1" applyProtection="1">
      <alignment/>
      <protection hidden="1"/>
    </xf>
    <xf numFmtId="3" fontId="3" fillId="3" borderId="4" xfId="0" applyNumberFormat="1" applyFont="1" applyFill="1" applyBorder="1" applyAlignment="1" applyProtection="1">
      <alignment/>
      <protection locked="0"/>
    </xf>
    <xf numFmtId="10" fontId="3" fillId="3" borderId="4" xfId="0" applyNumberFormat="1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10" fontId="0" fillId="3" borderId="4" xfId="0" applyNumberFormat="1" applyFont="1" applyFill="1" applyBorder="1" applyAlignment="1" applyProtection="1">
      <alignment/>
      <protection locked="0"/>
    </xf>
    <xf numFmtId="14" fontId="0" fillId="3" borderId="4" xfId="0" applyNumberFormat="1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4" fontId="11" fillId="4" borderId="0" xfId="0" applyNumberFormat="1" applyFont="1" applyFill="1" applyBorder="1" applyAlignment="1" applyProtection="1">
      <alignment horizontal="center" vertical="top"/>
      <protection hidden="1"/>
    </xf>
    <xf numFmtId="4" fontId="10" fillId="4" borderId="0" xfId="0" applyNumberFormat="1" applyFont="1" applyFill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7" fillId="0" borderId="5" xfId="0" applyFont="1" applyFill="1" applyBorder="1" applyAlignment="1" applyProtection="1">
      <alignment horizontal="left"/>
      <protection hidden="1"/>
    </xf>
    <xf numFmtId="4" fontId="10" fillId="4" borderId="0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 quotePrefix="1">
      <alignment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/>
      <protection hidden="1"/>
    </xf>
    <xf numFmtId="4" fontId="8" fillId="4" borderId="0" xfId="15" applyNumberForma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 quotePrefix="1">
      <alignment/>
      <protection hidden="1"/>
    </xf>
    <xf numFmtId="0" fontId="2" fillId="2" borderId="7" xfId="0" applyFont="1" applyFill="1" applyBorder="1" applyAlignment="1" applyProtection="1" quotePrefix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anque.com/" TargetMode="External" /><Relationship Id="rId2" Type="http://schemas.openxmlformats.org/officeDocument/2006/relationships/hyperlink" Target="http://www.cbanque.com/?go=jxpr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3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D3" sqref="D3"/>
    </sheetView>
  </sheetViews>
  <sheetFormatPr defaultColWidth="11.421875" defaultRowHeight="12.75"/>
  <cols>
    <col min="1" max="1" width="3.7109375" style="1" customWidth="1"/>
    <col min="2" max="2" width="11.421875" style="15" customWidth="1"/>
    <col min="3" max="5" width="11.421875" style="1" customWidth="1"/>
    <col min="6" max="6" width="12.140625" style="1" bestFit="1" customWidth="1"/>
    <col min="7" max="7" width="11.421875" style="1" customWidth="1"/>
    <col min="8" max="8" width="14.140625" style="1" customWidth="1"/>
    <col min="9" max="9" width="3.7109375" style="1" customWidth="1"/>
    <col min="10" max="12" width="11.421875" style="1" customWidth="1"/>
    <col min="13" max="13" width="3.7109375" style="1" customWidth="1"/>
    <col min="14" max="14" width="21.28125" style="1" hidden="1" customWidth="1"/>
    <col min="15" max="15" width="11.421875" style="1" hidden="1" customWidth="1"/>
    <col min="16" max="16" width="6.140625" style="1" hidden="1" customWidth="1"/>
    <col min="17" max="17" width="11.421875" style="1" hidden="1" customWidth="1"/>
    <col min="18" max="18" width="17.421875" style="1" hidden="1" customWidth="1"/>
    <col min="19" max="16384" width="11.421875" style="1" customWidth="1"/>
  </cols>
  <sheetData>
    <row r="1" spans="1:13" ht="12.75">
      <c r="A1" s="31"/>
      <c r="B1" s="33" t="s">
        <v>41</v>
      </c>
      <c r="C1" s="33"/>
      <c r="D1" s="33"/>
      <c r="E1" s="33"/>
      <c r="F1" s="33"/>
      <c r="G1" s="33"/>
      <c r="H1" s="28" t="s">
        <v>39</v>
      </c>
      <c r="I1" s="29"/>
      <c r="J1" s="44" t="s">
        <v>42</v>
      </c>
      <c r="K1" s="44"/>
      <c r="L1" s="44"/>
      <c r="M1" s="31"/>
    </row>
    <row r="2" spans="2:18" ht="12.75">
      <c r="B2" s="32" t="s">
        <v>29</v>
      </c>
      <c r="C2" s="32"/>
      <c r="D2" s="32"/>
      <c r="F2" s="32" t="s">
        <v>30</v>
      </c>
      <c r="G2" s="32"/>
      <c r="H2" s="32"/>
      <c r="J2" s="32" t="s">
        <v>31</v>
      </c>
      <c r="K2" s="32"/>
      <c r="L2" s="32"/>
      <c r="P2" s="32" t="s">
        <v>38</v>
      </c>
      <c r="Q2" s="32"/>
      <c r="R2" s="32"/>
    </row>
    <row r="3" spans="2:18" ht="12.75">
      <c r="B3" s="38" t="s">
        <v>0</v>
      </c>
      <c r="C3" s="38"/>
      <c r="D3" s="21">
        <v>100000</v>
      </c>
      <c r="F3" s="40" t="str">
        <f>"Montant "&amp;R5&amp;" :"</f>
        <v>Montant mensualité :</v>
      </c>
      <c r="G3" s="41"/>
      <c r="H3" s="2">
        <f>IF(L7=0,ROUND(D3/L5,R6),ROUND(D3*L7/(1-(1+L7)^-L5),R6))</f>
        <v>1060.66</v>
      </c>
      <c r="J3" s="35" t="s">
        <v>12</v>
      </c>
      <c r="K3" s="35"/>
      <c r="L3" s="3">
        <f>ROUND(D5*P5,0)</f>
        <v>120</v>
      </c>
      <c r="N3" s="4"/>
      <c r="O3" s="5"/>
      <c r="P3" s="6" t="s">
        <v>33</v>
      </c>
      <c r="Q3" s="6" t="s">
        <v>34</v>
      </c>
      <c r="R3" s="6" t="s">
        <v>35</v>
      </c>
    </row>
    <row r="4" spans="2:18" ht="12.75">
      <c r="B4" s="38" t="s">
        <v>1</v>
      </c>
      <c r="C4" s="38"/>
      <c r="D4" s="22">
        <v>0.05</v>
      </c>
      <c r="F4" s="42" t="s">
        <v>6</v>
      </c>
      <c r="G4" s="43"/>
      <c r="H4" s="7">
        <f>ROUND(D3*D7/P5,R6)</f>
        <v>0</v>
      </c>
      <c r="J4" s="36" t="s">
        <v>13</v>
      </c>
      <c r="K4" s="36"/>
      <c r="L4" s="3">
        <f>IF(D6&gt;=D5,L3-1,ROUND(D6*P5,0))</f>
        <v>0</v>
      </c>
      <c r="N4" s="3" t="s">
        <v>7</v>
      </c>
      <c r="O4" s="3"/>
      <c r="P4" s="27" t="s">
        <v>11</v>
      </c>
      <c r="Q4" s="3" t="s">
        <v>37</v>
      </c>
      <c r="R4" s="8" t="str">
        <f>IF(LEFT(P4,1)="A","Calcul actuariel","Calcul proportionnel")</f>
        <v>Calcul proportionnel</v>
      </c>
    </row>
    <row r="5" spans="2:18" ht="12.75">
      <c r="B5" s="38" t="s">
        <v>2</v>
      </c>
      <c r="C5" s="38"/>
      <c r="D5" s="23">
        <v>10</v>
      </c>
      <c r="F5" s="40" t="s">
        <v>24</v>
      </c>
      <c r="G5" s="41"/>
      <c r="H5" s="2">
        <f>H6+H7</f>
        <v>27278.470000000005</v>
      </c>
      <c r="J5" s="36" t="s">
        <v>14</v>
      </c>
      <c r="K5" s="36"/>
      <c r="L5" s="3">
        <f>L3-L4</f>
        <v>120</v>
      </c>
      <c r="N5" s="3" t="s">
        <v>8</v>
      </c>
      <c r="O5" s="3"/>
      <c r="P5" s="27">
        <v>12</v>
      </c>
      <c r="Q5" s="3" t="s">
        <v>9</v>
      </c>
      <c r="R5" s="8" t="str">
        <f>IF(P5=12,"mensualité",IF(P5=1,"annuité",IF(P5=4,"trimestrialité",IF(P5=2,"semestrialité","ERREUR"))))</f>
        <v>mensualité</v>
      </c>
    </row>
    <row r="6" spans="2:18" ht="12.75">
      <c r="B6" s="39" t="s">
        <v>15</v>
      </c>
      <c r="C6" s="39"/>
      <c r="D6" s="24"/>
      <c r="F6" s="45" t="s">
        <v>25</v>
      </c>
      <c r="G6" s="46"/>
      <c r="H6" s="7">
        <f>E373</f>
        <v>27278.470000000005</v>
      </c>
      <c r="J6" s="35" t="s">
        <v>16</v>
      </c>
      <c r="K6" s="35"/>
      <c r="L6" s="3">
        <f>L3*12/P5</f>
        <v>120</v>
      </c>
      <c r="N6" s="3" t="s">
        <v>10</v>
      </c>
      <c r="O6" s="3"/>
      <c r="P6" s="27">
        <v>2</v>
      </c>
      <c r="Q6" s="3" t="s">
        <v>36</v>
      </c>
      <c r="R6" s="8">
        <f>IF(ISNUMBER(P6),P6,2)</f>
        <v>2</v>
      </c>
    </row>
    <row r="7" spans="2:14" ht="12.75">
      <c r="B7" s="39" t="s">
        <v>4</v>
      </c>
      <c r="C7" s="39"/>
      <c r="D7" s="25"/>
      <c r="F7" s="45" t="s">
        <v>27</v>
      </c>
      <c r="G7" s="46"/>
      <c r="H7" s="7">
        <f>G373</f>
        <v>0</v>
      </c>
      <c r="J7" s="35" t="s">
        <v>5</v>
      </c>
      <c r="K7" s="35"/>
      <c r="L7" s="9">
        <f>IF(D4=0,0,IF(LEFT(P4,1)="A",((D4+1)^(1/P5))-1,D4/P5))</f>
        <v>0.004166666666666667</v>
      </c>
      <c r="N7" s="10"/>
    </row>
    <row r="8" spans="2:12" ht="12.75">
      <c r="B8" s="39" t="s">
        <v>3</v>
      </c>
      <c r="C8" s="39"/>
      <c r="D8" s="26">
        <f ca="1">NOW()</f>
        <v>39476.41596770833</v>
      </c>
      <c r="F8" s="42" t="s">
        <v>28</v>
      </c>
      <c r="G8" s="43"/>
      <c r="H8" s="7">
        <f>F373</f>
        <v>99999.99999999999</v>
      </c>
      <c r="J8" s="35" t="s">
        <v>32</v>
      </c>
      <c r="K8" s="35"/>
      <c r="L8" s="11" t="str">
        <f>IF(ABS(H8-D11)&gt;0.01,"KO","Ok")</f>
        <v>Ok</v>
      </c>
    </row>
    <row r="9" spans="2:8" ht="12.75">
      <c r="B9" s="34" t="s">
        <v>40</v>
      </c>
      <c r="C9" s="34"/>
      <c r="D9" s="34"/>
      <c r="E9" s="34"/>
      <c r="F9" s="34"/>
      <c r="G9" s="34"/>
      <c r="H9" s="34"/>
    </row>
    <row r="10" spans="2:12" ht="12.75">
      <c r="B10" s="12" t="s">
        <v>18</v>
      </c>
      <c r="C10" s="13" t="s">
        <v>17</v>
      </c>
      <c r="D10" s="13" t="s">
        <v>19</v>
      </c>
      <c r="E10" s="14" t="s">
        <v>20</v>
      </c>
      <c r="F10" s="14" t="s">
        <v>21</v>
      </c>
      <c r="G10" s="14" t="s">
        <v>22</v>
      </c>
      <c r="H10" s="14" t="s">
        <v>23</v>
      </c>
      <c r="J10" s="14"/>
      <c r="K10" s="14"/>
      <c r="L10" s="14"/>
    </row>
    <row r="11" spans="2:8" ht="12.75">
      <c r="B11" s="15">
        <v>0</v>
      </c>
      <c r="C11" s="16">
        <f>D8</f>
        <v>39476.41596770833</v>
      </c>
      <c r="D11" s="17">
        <f>ROUND(D3,R6)</f>
        <v>100000</v>
      </c>
      <c r="E11" s="17"/>
      <c r="F11" s="17"/>
      <c r="G11" s="17"/>
      <c r="H11" s="17"/>
    </row>
    <row r="12" spans="2:13" ht="12.75">
      <c r="B12" s="15">
        <f aca="true" t="shared" si="0" ref="B12:B75">IF(B11&lt;$L$3,B11+1,"-")</f>
        <v>1</v>
      </c>
      <c r="C12" s="16">
        <f aca="true" t="shared" si="1" ref="C12:C75">IF(ISNUMBER(B12),MIN(DATE(YEAR($C$11),MONTH($C$11)+B12*12/$P$5,DAY($C$11)),DATE(YEAR($C$11),MONTH($C$11)+1+B12*12/$P$5,1)-1),"")</f>
        <v>39507</v>
      </c>
      <c r="D12" s="17">
        <f>IF(ISNUMBER(B12),D11-F11,"")</f>
        <v>100000</v>
      </c>
      <c r="E12" s="17">
        <f aca="true" t="shared" si="2" ref="E12:E75">IF(ISNUMBER(B12),ROUND(D12*$L$7,$R$6),"")</f>
        <v>416.67</v>
      </c>
      <c r="F12" s="17">
        <f aca="true" t="shared" si="3" ref="F12:F75">IF(ISNUMBER(B12),IF(B12=$L$3,D12,IF(B12&gt;$L$4,$H$3-E12,0)),"")</f>
        <v>643.99</v>
      </c>
      <c r="G12" s="17">
        <f aca="true" t="shared" si="4" ref="G12:G75">IF(ISNUMBER(B12),$H$4,"")</f>
        <v>0</v>
      </c>
      <c r="H12" s="17">
        <f>IF(ISNUMBER(B12),E12+F12+G12,"")</f>
        <v>1060.66</v>
      </c>
      <c r="J12" s="18"/>
      <c r="K12" s="18"/>
      <c r="L12" s="18"/>
      <c r="M12" s="19"/>
    </row>
    <row r="13" spans="2:13" ht="12.75">
      <c r="B13" s="15">
        <f t="shared" si="0"/>
        <v>2</v>
      </c>
      <c r="C13" s="16">
        <f t="shared" si="1"/>
        <v>39536</v>
      </c>
      <c r="D13" s="17">
        <f aca="true" t="shared" si="5" ref="D13:D26">IF(ISNUMBER(B13),D12-F12,"")</f>
        <v>99356.01</v>
      </c>
      <c r="E13" s="17">
        <f t="shared" si="2"/>
        <v>413.98</v>
      </c>
      <c r="F13" s="17">
        <f t="shared" si="3"/>
        <v>646.6800000000001</v>
      </c>
      <c r="G13" s="17">
        <f t="shared" si="4"/>
        <v>0</v>
      </c>
      <c r="H13" s="17">
        <f aca="true" t="shared" si="6" ref="H13:H26">IF(ISNUMBER(B13),E13+F13+G13,"")</f>
        <v>1060.66</v>
      </c>
      <c r="J13" s="18"/>
      <c r="K13" s="18"/>
      <c r="L13" s="18"/>
      <c r="M13" s="19"/>
    </row>
    <row r="14" spans="2:13" ht="12.75">
      <c r="B14" s="15">
        <f t="shared" si="0"/>
        <v>3</v>
      </c>
      <c r="C14" s="16">
        <f t="shared" si="1"/>
        <v>39567</v>
      </c>
      <c r="D14" s="17">
        <f t="shared" si="5"/>
        <v>98709.33</v>
      </c>
      <c r="E14" s="17">
        <f t="shared" si="2"/>
        <v>411.29</v>
      </c>
      <c r="F14" s="17">
        <f t="shared" si="3"/>
        <v>649.3700000000001</v>
      </c>
      <c r="G14" s="17">
        <f t="shared" si="4"/>
        <v>0</v>
      </c>
      <c r="H14" s="17">
        <f t="shared" si="6"/>
        <v>1060.66</v>
      </c>
      <c r="J14" s="18"/>
      <c r="K14" s="18"/>
      <c r="L14" s="18"/>
      <c r="M14" s="19"/>
    </row>
    <row r="15" spans="2:13" ht="12.75">
      <c r="B15" s="15">
        <f t="shared" si="0"/>
        <v>4</v>
      </c>
      <c r="C15" s="16">
        <f t="shared" si="1"/>
        <v>39597</v>
      </c>
      <c r="D15" s="17">
        <f t="shared" si="5"/>
        <v>98059.96</v>
      </c>
      <c r="E15" s="17">
        <f t="shared" si="2"/>
        <v>408.58</v>
      </c>
      <c r="F15" s="17">
        <f t="shared" si="3"/>
        <v>652.0800000000002</v>
      </c>
      <c r="G15" s="17">
        <f t="shared" si="4"/>
        <v>0</v>
      </c>
      <c r="H15" s="17">
        <f t="shared" si="6"/>
        <v>1060.66</v>
      </c>
      <c r="J15" s="18"/>
      <c r="K15" s="18"/>
      <c r="L15" s="18"/>
      <c r="M15" s="19"/>
    </row>
    <row r="16" spans="2:13" ht="12.75">
      <c r="B16" s="15">
        <f t="shared" si="0"/>
        <v>5</v>
      </c>
      <c r="C16" s="16">
        <f t="shared" si="1"/>
        <v>39628</v>
      </c>
      <c r="D16" s="17">
        <f t="shared" si="5"/>
        <v>97407.88</v>
      </c>
      <c r="E16" s="17">
        <f t="shared" si="2"/>
        <v>405.87</v>
      </c>
      <c r="F16" s="17">
        <f t="shared" si="3"/>
        <v>654.7900000000001</v>
      </c>
      <c r="G16" s="17">
        <f t="shared" si="4"/>
        <v>0</v>
      </c>
      <c r="H16" s="17">
        <f t="shared" si="6"/>
        <v>1060.66</v>
      </c>
      <c r="J16" s="19"/>
      <c r="K16" s="19"/>
      <c r="L16" s="19"/>
      <c r="M16" s="19"/>
    </row>
    <row r="17" spans="2:13" ht="12.75">
      <c r="B17" s="15">
        <f t="shared" si="0"/>
        <v>6</v>
      </c>
      <c r="C17" s="16">
        <f t="shared" si="1"/>
        <v>39658</v>
      </c>
      <c r="D17" s="17">
        <f t="shared" si="5"/>
        <v>96753.09000000001</v>
      </c>
      <c r="E17" s="17">
        <f t="shared" si="2"/>
        <v>403.14</v>
      </c>
      <c r="F17" s="17">
        <f t="shared" si="3"/>
        <v>657.5200000000001</v>
      </c>
      <c r="G17" s="17">
        <f t="shared" si="4"/>
        <v>0</v>
      </c>
      <c r="H17" s="17">
        <f t="shared" si="6"/>
        <v>1060.66</v>
      </c>
      <c r="J17" s="20"/>
      <c r="K17" s="19"/>
      <c r="L17" s="19"/>
      <c r="M17" s="19"/>
    </row>
    <row r="18" spans="2:13" ht="12.75">
      <c r="B18" s="15">
        <f t="shared" si="0"/>
        <v>7</v>
      </c>
      <c r="C18" s="16">
        <f t="shared" si="1"/>
        <v>39689</v>
      </c>
      <c r="D18" s="17">
        <f t="shared" si="5"/>
        <v>96095.57</v>
      </c>
      <c r="E18" s="17">
        <f t="shared" si="2"/>
        <v>400.4</v>
      </c>
      <c r="F18" s="17">
        <f t="shared" si="3"/>
        <v>660.2600000000001</v>
      </c>
      <c r="G18" s="17">
        <f t="shared" si="4"/>
        <v>0</v>
      </c>
      <c r="H18" s="17">
        <f t="shared" si="6"/>
        <v>1060.66</v>
      </c>
      <c r="J18" s="19"/>
      <c r="K18" s="19"/>
      <c r="L18" s="19"/>
      <c r="M18" s="19"/>
    </row>
    <row r="19" spans="2:13" ht="12.75">
      <c r="B19" s="15">
        <f t="shared" si="0"/>
        <v>8</v>
      </c>
      <c r="C19" s="16">
        <f t="shared" si="1"/>
        <v>39720</v>
      </c>
      <c r="D19" s="17">
        <f t="shared" si="5"/>
        <v>95435.31000000001</v>
      </c>
      <c r="E19" s="17">
        <f t="shared" si="2"/>
        <v>397.65</v>
      </c>
      <c r="F19" s="17">
        <f t="shared" si="3"/>
        <v>663.0100000000001</v>
      </c>
      <c r="G19" s="17">
        <f t="shared" si="4"/>
        <v>0</v>
      </c>
      <c r="H19" s="17">
        <f t="shared" si="6"/>
        <v>1060.66</v>
      </c>
      <c r="J19" s="19"/>
      <c r="K19" s="19"/>
      <c r="L19" s="19"/>
      <c r="M19" s="19"/>
    </row>
    <row r="20" spans="2:12" ht="12.75">
      <c r="B20" s="15">
        <f t="shared" si="0"/>
        <v>9</v>
      </c>
      <c r="C20" s="16">
        <f t="shared" si="1"/>
        <v>39750</v>
      </c>
      <c r="D20" s="17">
        <f t="shared" si="5"/>
        <v>94772.30000000002</v>
      </c>
      <c r="E20" s="17">
        <f t="shared" si="2"/>
        <v>394.88</v>
      </c>
      <c r="F20" s="17">
        <f t="shared" si="3"/>
        <v>665.7800000000001</v>
      </c>
      <c r="G20" s="17">
        <f t="shared" si="4"/>
        <v>0</v>
      </c>
      <c r="H20" s="17">
        <f t="shared" si="6"/>
        <v>1060.66</v>
      </c>
      <c r="J20" s="17"/>
      <c r="K20" s="17"/>
      <c r="L20" s="17"/>
    </row>
    <row r="21" spans="2:12" ht="12.75">
      <c r="B21" s="15">
        <f t="shared" si="0"/>
        <v>10</v>
      </c>
      <c r="C21" s="16">
        <f t="shared" si="1"/>
        <v>39781</v>
      </c>
      <c r="D21" s="17">
        <f t="shared" si="5"/>
        <v>94106.52000000002</v>
      </c>
      <c r="E21" s="17">
        <f t="shared" si="2"/>
        <v>392.11</v>
      </c>
      <c r="F21" s="17">
        <f t="shared" si="3"/>
        <v>668.5500000000001</v>
      </c>
      <c r="G21" s="17">
        <f t="shared" si="4"/>
        <v>0</v>
      </c>
      <c r="H21" s="17">
        <f t="shared" si="6"/>
        <v>1060.66</v>
      </c>
      <c r="J21" s="17"/>
      <c r="K21" s="17"/>
      <c r="L21" s="17"/>
    </row>
    <row r="22" spans="2:12" ht="12.75">
      <c r="B22" s="15">
        <f t="shared" si="0"/>
        <v>11</v>
      </c>
      <c r="C22" s="16">
        <f t="shared" si="1"/>
        <v>39811</v>
      </c>
      <c r="D22" s="17">
        <f t="shared" si="5"/>
        <v>93437.97000000002</v>
      </c>
      <c r="E22" s="17">
        <f t="shared" si="2"/>
        <v>389.32</v>
      </c>
      <c r="F22" s="17">
        <f t="shared" si="3"/>
        <v>671.3400000000001</v>
      </c>
      <c r="G22" s="17">
        <f t="shared" si="4"/>
        <v>0</v>
      </c>
      <c r="H22" s="17">
        <f t="shared" si="6"/>
        <v>1060.66</v>
      </c>
      <c r="J22" s="17"/>
      <c r="K22" s="17"/>
      <c r="L22" s="17"/>
    </row>
    <row r="23" spans="2:12" ht="12.75">
      <c r="B23" s="15">
        <f t="shared" si="0"/>
        <v>12</v>
      </c>
      <c r="C23" s="16">
        <f t="shared" si="1"/>
        <v>39842</v>
      </c>
      <c r="D23" s="17">
        <f t="shared" si="5"/>
        <v>92766.63000000002</v>
      </c>
      <c r="E23" s="17">
        <f t="shared" si="2"/>
        <v>386.53</v>
      </c>
      <c r="F23" s="17">
        <f t="shared" si="3"/>
        <v>674.1300000000001</v>
      </c>
      <c r="G23" s="17">
        <f t="shared" si="4"/>
        <v>0</v>
      </c>
      <c r="H23" s="17">
        <f t="shared" si="6"/>
        <v>1060.66</v>
      </c>
      <c r="J23" s="17"/>
      <c r="K23" s="17"/>
      <c r="L23" s="17"/>
    </row>
    <row r="24" spans="2:12" ht="12.75">
      <c r="B24" s="15">
        <f t="shared" si="0"/>
        <v>13</v>
      </c>
      <c r="C24" s="16">
        <f t="shared" si="1"/>
        <v>39872</v>
      </c>
      <c r="D24" s="17">
        <f t="shared" si="5"/>
        <v>92092.50000000001</v>
      </c>
      <c r="E24" s="17">
        <f t="shared" si="2"/>
        <v>383.72</v>
      </c>
      <c r="F24" s="17">
        <f t="shared" si="3"/>
        <v>676.94</v>
      </c>
      <c r="G24" s="17">
        <f t="shared" si="4"/>
        <v>0</v>
      </c>
      <c r="H24" s="17">
        <f t="shared" si="6"/>
        <v>1060.66</v>
      </c>
      <c r="J24" s="17"/>
      <c r="K24" s="17"/>
      <c r="L24" s="17"/>
    </row>
    <row r="25" spans="2:12" ht="12.75">
      <c r="B25" s="15">
        <f t="shared" si="0"/>
        <v>14</v>
      </c>
      <c r="C25" s="16">
        <f t="shared" si="1"/>
        <v>39901</v>
      </c>
      <c r="D25" s="17">
        <f t="shared" si="5"/>
        <v>91415.56000000001</v>
      </c>
      <c r="E25" s="17">
        <f t="shared" si="2"/>
        <v>380.9</v>
      </c>
      <c r="F25" s="17">
        <f t="shared" si="3"/>
        <v>679.7600000000001</v>
      </c>
      <c r="G25" s="17">
        <f t="shared" si="4"/>
        <v>0</v>
      </c>
      <c r="H25" s="17">
        <f t="shared" si="6"/>
        <v>1060.66</v>
      </c>
      <c r="J25" s="17"/>
      <c r="K25" s="17"/>
      <c r="L25" s="17"/>
    </row>
    <row r="26" spans="2:12" ht="12.75">
      <c r="B26" s="15">
        <f t="shared" si="0"/>
        <v>15</v>
      </c>
      <c r="C26" s="16">
        <f t="shared" si="1"/>
        <v>39932</v>
      </c>
      <c r="D26" s="17">
        <f t="shared" si="5"/>
        <v>90735.80000000002</v>
      </c>
      <c r="E26" s="17">
        <f t="shared" si="2"/>
        <v>378.07</v>
      </c>
      <c r="F26" s="17">
        <f t="shared" si="3"/>
        <v>682.5900000000001</v>
      </c>
      <c r="G26" s="17">
        <f t="shared" si="4"/>
        <v>0</v>
      </c>
      <c r="H26" s="17">
        <f t="shared" si="6"/>
        <v>1060.66</v>
      </c>
      <c r="J26" s="17"/>
      <c r="K26" s="17"/>
      <c r="L26" s="17"/>
    </row>
    <row r="27" spans="2:12" ht="12.75">
      <c r="B27" s="15">
        <f t="shared" si="0"/>
        <v>16</v>
      </c>
      <c r="C27" s="16">
        <f t="shared" si="1"/>
        <v>39962</v>
      </c>
      <c r="D27" s="17">
        <f aca="true" t="shared" si="7" ref="D27:D48">IF(ISNUMBER(B27),D26-F26,"")</f>
        <v>90053.21000000002</v>
      </c>
      <c r="E27" s="17">
        <f t="shared" si="2"/>
        <v>375.22</v>
      </c>
      <c r="F27" s="17">
        <f t="shared" si="3"/>
        <v>685.44</v>
      </c>
      <c r="G27" s="17">
        <f t="shared" si="4"/>
        <v>0</v>
      </c>
      <c r="H27" s="17">
        <f aca="true" t="shared" si="8" ref="H27:H48">IF(ISNUMBER(B27),E27+F27+G27,"")</f>
        <v>1060.66</v>
      </c>
      <c r="J27" s="17"/>
      <c r="K27" s="17"/>
      <c r="L27" s="17"/>
    </row>
    <row r="28" spans="2:12" ht="12.75">
      <c r="B28" s="15">
        <f t="shared" si="0"/>
        <v>17</v>
      </c>
      <c r="C28" s="16">
        <f t="shared" si="1"/>
        <v>39993</v>
      </c>
      <c r="D28" s="17">
        <f t="shared" si="7"/>
        <v>89367.77000000002</v>
      </c>
      <c r="E28" s="17">
        <f t="shared" si="2"/>
        <v>372.37</v>
      </c>
      <c r="F28" s="17">
        <f t="shared" si="3"/>
        <v>688.2900000000001</v>
      </c>
      <c r="G28" s="17">
        <f t="shared" si="4"/>
        <v>0</v>
      </c>
      <c r="H28" s="17">
        <f t="shared" si="8"/>
        <v>1060.66</v>
      </c>
      <c r="J28" s="17"/>
      <c r="K28" s="17"/>
      <c r="L28" s="17"/>
    </row>
    <row r="29" spans="2:12" ht="12.75">
      <c r="B29" s="15">
        <f t="shared" si="0"/>
        <v>18</v>
      </c>
      <c r="C29" s="16">
        <f t="shared" si="1"/>
        <v>40023</v>
      </c>
      <c r="D29" s="17">
        <f t="shared" si="7"/>
        <v>88679.48000000003</v>
      </c>
      <c r="E29" s="17">
        <f t="shared" si="2"/>
        <v>369.5</v>
      </c>
      <c r="F29" s="17">
        <f t="shared" si="3"/>
        <v>691.1600000000001</v>
      </c>
      <c r="G29" s="17">
        <f t="shared" si="4"/>
        <v>0</v>
      </c>
      <c r="H29" s="17">
        <f t="shared" si="8"/>
        <v>1060.66</v>
      </c>
      <c r="J29" s="17"/>
      <c r="K29" s="17"/>
      <c r="L29" s="17"/>
    </row>
    <row r="30" spans="2:12" ht="12.75">
      <c r="B30" s="15">
        <f t="shared" si="0"/>
        <v>19</v>
      </c>
      <c r="C30" s="16">
        <f t="shared" si="1"/>
        <v>40054</v>
      </c>
      <c r="D30" s="17">
        <f t="shared" si="7"/>
        <v>87988.32000000002</v>
      </c>
      <c r="E30" s="17">
        <f t="shared" si="2"/>
        <v>366.62</v>
      </c>
      <c r="F30" s="17">
        <f t="shared" si="3"/>
        <v>694.0400000000001</v>
      </c>
      <c r="G30" s="17">
        <f t="shared" si="4"/>
        <v>0</v>
      </c>
      <c r="H30" s="17">
        <f t="shared" si="8"/>
        <v>1060.66</v>
      </c>
      <c r="J30" s="17"/>
      <c r="K30" s="17"/>
      <c r="L30" s="17"/>
    </row>
    <row r="31" spans="2:12" ht="12.75">
      <c r="B31" s="15">
        <f t="shared" si="0"/>
        <v>20</v>
      </c>
      <c r="C31" s="16">
        <f t="shared" si="1"/>
        <v>40085</v>
      </c>
      <c r="D31" s="17">
        <f t="shared" si="7"/>
        <v>87294.28000000003</v>
      </c>
      <c r="E31" s="17">
        <f t="shared" si="2"/>
        <v>363.73</v>
      </c>
      <c r="F31" s="17">
        <f t="shared" si="3"/>
        <v>696.9300000000001</v>
      </c>
      <c r="G31" s="17">
        <f t="shared" si="4"/>
        <v>0</v>
      </c>
      <c r="H31" s="17">
        <f t="shared" si="8"/>
        <v>1060.66</v>
      </c>
      <c r="J31" s="17"/>
      <c r="K31" s="17"/>
      <c r="L31" s="17"/>
    </row>
    <row r="32" spans="2:12" ht="12.75">
      <c r="B32" s="15">
        <f t="shared" si="0"/>
        <v>21</v>
      </c>
      <c r="C32" s="16">
        <f t="shared" si="1"/>
        <v>40115</v>
      </c>
      <c r="D32" s="17">
        <f t="shared" si="7"/>
        <v>86597.35000000003</v>
      </c>
      <c r="E32" s="17">
        <f t="shared" si="2"/>
        <v>360.82</v>
      </c>
      <c r="F32" s="17">
        <f t="shared" si="3"/>
        <v>699.8400000000001</v>
      </c>
      <c r="G32" s="17">
        <f t="shared" si="4"/>
        <v>0</v>
      </c>
      <c r="H32" s="17">
        <f t="shared" si="8"/>
        <v>1060.66</v>
      </c>
      <c r="J32" s="17"/>
      <c r="K32" s="17"/>
      <c r="L32" s="17"/>
    </row>
    <row r="33" spans="2:12" ht="12.75">
      <c r="B33" s="15">
        <f t="shared" si="0"/>
        <v>22</v>
      </c>
      <c r="C33" s="16">
        <f t="shared" si="1"/>
        <v>40146</v>
      </c>
      <c r="D33" s="17">
        <f t="shared" si="7"/>
        <v>85897.51000000004</v>
      </c>
      <c r="E33" s="17">
        <f t="shared" si="2"/>
        <v>357.91</v>
      </c>
      <c r="F33" s="17">
        <f t="shared" si="3"/>
        <v>702.75</v>
      </c>
      <c r="G33" s="17">
        <f t="shared" si="4"/>
        <v>0</v>
      </c>
      <c r="H33" s="17">
        <f t="shared" si="8"/>
        <v>1060.66</v>
      </c>
      <c r="J33" s="17"/>
      <c r="K33" s="17"/>
      <c r="L33" s="17"/>
    </row>
    <row r="34" spans="2:12" ht="12.75">
      <c r="B34" s="15">
        <f t="shared" si="0"/>
        <v>23</v>
      </c>
      <c r="C34" s="16">
        <f t="shared" si="1"/>
        <v>40176</v>
      </c>
      <c r="D34" s="17">
        <f t="shared" si="7"/>
        <v>85194.76000000004</v>
      </c>
      <c r="E34" s="17">
        <f t="shared" si="2"/>
        <v>354.98</v>
      </c>
      <c r="F34" s="17">
        <f t="shared" si="3"/>
        <v>705.6800000000001</v>
      </c>
      <c r="G34" s="17">
        <f t="shared" si="4"/>
        <v>0</v>
      </c>
      <c r="H34" s="17">
        <f t="shared" si="8"/>
        <v>1060.66</v>
      </c>
      <c r="J34" s="17"/>
      <c r="K34" s="17"/>
      <c r="L34" s="17"/>
    </row>
    <row r="35" spans="2:12" ht="12.75">
      <c r="B35" s="15">
        <f t="shared" si="0"/>
        <v>24</v>
      </c>
      <c r="C35" s="16">
        <f t="shared" si="1"/>
        <v>40207</v>
      </c>
      <c r="D35" s="17">
        <f t="shared" si="7"/>
        <v>84489.08000000005</v>
      </c>
      <c r="E35" s="17">
        <f t="shared" si="2"/>
        <v>352.04</v>
      </c>
      <c r="F35" s="17">
        <f t="shared" si="3"/>
        <v>708.6200000000001</v>
      </c>
      <c r="G35" s="17">
        <f t="shared" si="4"/>
        <v>0</v>
      </c>
      <c r="H35" s="17">
        <f t="shared" si="8"/>
        <v>1060.66</v>
      </c>
      <c r="J35" s="17"/>
      <c r="K35" s="17"/>
      <c r="L35" s="17"/>
    </row>
    <row r="36" spans="2:12" ht="12.75">
      <c r="B36" s="15">
        <f t="shared" si="0"/>
        <v>25</v>
      </c>
      <c r="C36" s="16">
        <f t="shared" si="1"/>
        <v>40237</v>
      </c>
      <c r="D36" s="17">
        <f t="shared" si="7"/>
        <v>83780.46000000005</v>
      </c>
      <c r="E36" s="17">
        <f t="shared" si="2"/>
        <v>349.09</v>
      </c>
      <c r="F36" s="17">
        <f t="shared" si="3"/>
        <v>711.5700000000002</v>
      </c>
      <c r="G36" s="17">
        <f t="shared" si="4"/>
        <v>0</v>
      </c>
      <c r="H36" s="17">
        <f t="shared" si="8"/>
        <v>1060.66</v>
      </c>
      <c r="J36" s="17"/>
      <c r="K36" s="17"/>
      <c r="L36" s="17"/>
    </row>
    <row r="37" spans="2:12" ht="12.75">
      <c r="B37" s="15">
        <f t="shared" si="0"/>
        <v>26</v>
      </c>
      <c r="C37" s="16">
        <f t="shared" si="1"/>
        <v>40266</v>
      </c>
      <c r="D37" s="17">
        <f t="shared" si="7"/>
        <v>83068.89000000004</v>
      </c>
      <c r="E37" s="17">
        <f t="shared" si="2"/>
        <v>346.12</v>
      </c>
      <c r="F37" s="17">
        <f t="shared" si="3"/>
        <v>714.5400000000001</v>
      </c>
      <c r="G37" s="17">
        <f t="shared" si="4"/>
        <v>0</v>
      </c>
      <c r="H37" s="17">
        <f t="shared" si="8"/>
        <v>1060.66</v>
      </c>
      <c r="J37" s="17"/>
      <c r="K37" s="17"/>
      <c r="L37" s="17"/>
    </row>
    <row r="38" spans="2:12" ht="12.75">
      <c r="B38" s="15">
        <f t="shared" si="0"/>
        <v>27</v>
      </c>
      <c r="C38" s="16">
        <f t="shared" si="1"/>
        <v>40297</v>
      </c>
      <c r="D38" s="17">
        <f t="shared" si="7"/>
        <v>82354.35000000005</v>
      </c>
      <c r="E38" s="17">
        <f t="shared" si="2"/>
        <v>343.14</v>
      </c>
      <c r="F38" s="17">
        <f t="shared" si="3"/>
        <v>717.5200000000001</v>
      </c>
      <c r="G38" s="17">
        <f t="shared" si="4"/>
        <v>0</v>
      </c>
      <c r="H38" s="17">
        <f t="shared" si="8"/>
        <v>1060.66</v>
      </c>
      <c r="J38" s="17"/>
      <c r="K38" s="17"/>
      <c r="L38" s="17"/>
    </row>
    <row r="39" spans="2:12" ht="12.75">
      <c r="B39" s="15">
        <f t="shared" si="0"/>
        <v>28</v>
      </c>
      <c r="C39" s="16">
        <f t="shared" si="1"/>
        <v>40327</v>
      </c>
      <c r="D39" s="17">
        <f t="shared" si="7"/>
        <v>81636.83000000005</v>
      </c>
      <c r="E39" s="17">
        <f t="shared" si="2"/>
        <v>340.15</v>
      </c>
      <c r="F39" s="17">
        <f t="shared" si="3"/>
        <v>720.5100000000001</v>
      </c>
      <c r="G39" s="17">
        <f t="shared" si="4"/>
        <v>0</v>
      </c>
      <c r="H39" s="17">
        <f t="shared" si="8"/>
        <v>1060.66</v>
      </c>
      <c r="J39" s="17"/>
      <c r="K39" s="17"/>
      <c r="L39" s="17"/>
    </row>
    <row r="40" spans="2:12" ht="12.75">
      <c r="B40" s="15">
        <f t="shared" si="0"/>
        <v>29</v>
      </c>
      <c r="C40" s="16">
        <f t="shared" si="1"/>
        <v>40358</v>
      </c>
      <c r="D40" s="17">
        <f t="shared" si="7"/>
        <v>80916.32000000005</v>
      </c>
      <c r="E40" s="17">
        <f t="shared" si="2"/>
        <v>337.15</v>
      </c>
      <c r="F40" s="17">
        <f t="shared" si="3"/>
        <v>723.5100000000001</v>
      </c>
      <c r="G40" s="17">
        <f t="shared" si="4"/>
        <v>0</v>
      </c>
      <c r="H40" s="17">
        <f t="shared" si="8"/>
        <v>1060.66</v>
      </c>
      <c r="J40" s="17"/>
      <c r="K40" s="17"/>
      <c r="L40" s="17"/>
    </row>
    <row r="41" spans="2:12" ht="12.75">
      <c r="B41" s="15">
        <f t="shared" si="0"/>
        <v>30</v>
      </c>
      <c r="C41" s="16">
        <f t="shared" si="1"/>
        <v>40388</v>
      </c>
      <c r="D41" s="17">
        <f t="shared" si="7"/>
        <v>80192.81000000006</v>
      </c>
      <c r="E41" s="17">
        <f t="shared" si="2"/>
        <v>334.14</v>
      </c>
      <c r="F41" s="17">
        <f t="shared" si="3"/>
        <v>726.5200000000001</v>
      </c>
      <c r="G41" s="17">
        <f t="shared" si="4"/>
        <v>0</v>
      </c>
      <c r="H41" s="17">
        <f t="shared" si="8"/>
        <v>1060.66</v>
      </c>
      <c r="J41" s="17"/>
      <c r="K41" s="17"/>
      <c r="L41" s="17"/>
    </row>
    <row r="42" spans="2:12" ht="12.75">
      <c r="B42" s="15">
        <f t="shared" si="0"/>
        <v>31</v>
      </c>
      <c r="C42" s="16">
        <f t="shared" si="1"/>
        <v>40419</v>
      </c>
      <c r="D42" s="17">
        <f t="shared" si="7"/>
        <v>79466.29000000005</v>
      </c>
      <c r="E42" s="17">
        <f t="shared" si="2"/>
        <v>331.11</v>
      </c>
      <c r="F42" s="17">
        <f t="shared" si="3"/>
        <v>729.5500000000001</v>
      </c>
      <c r="G42" s="17">
        <f t="shared" si="4"/>
        <v>0</v>
      </c>
      <c r="H42" s="17">
        <f t="shared" si="8"/>
        <v>1060.66</v>
      </c>
      <c r="J42" s="17"/>
      <c r="K42" s="17"/>
      <c r="L42" s="17"/>
    </row>
    <row r="43" spans="2:12" ht="12.75">
      <c r="B43" s="15">
        <f t="shared" si="0"/>
        <v>32</v>
      </c>
      <c r="C43" s="16">
        <f t="shared" si="1"/>
        <v>40450</v>
      </c>
      <c r="D43" s="17">
        <f t="shared" si="7"/>
        <v>78736.74000000005</v>
      </c>
      <c r="E43" s="17">
        <f t="shared" si="2"/>
        <v>328.07</v>
      </c>
      <c r="F43" s="17">
        <f t="shared" si="3"/>
        <v>732.5900000000001</v>
      </c>
      <c r="G43" s="17">
        <f t="shared" si="4"/>
        <v>0</v>
      </c>
      <c r="H43" s="17">
        <f t="shared" si="8"/>
        <v>1060.66</v>
      </c>
      <c r="J43" s="17"/>
      <c r="K43" s="17"/>
      <c r="L43" s="17"/>
    </row>
    <row r="44" spans="2:12" ht="12.75">
      <c r="B44" s="15">
        <f t="shared" si="0"/>
        <v>33</v>
      </c>
      <c r="C44" s="16">
        <f t="shared" si="1"/>
        <v>40480</v>
      </c>
      <c r="D44" s="17">
        <f t="shared" si="7"/>
        <v>78004.15000000005</v>
      </c>
      <c r="E44" s="17">
        <f t="shared" si="2"/>
        <v>325.02</v>
      </c>
      <c r="F44" s="17">
        <f t="shared" si="3"/>
        <v>735.6400000000001</v>
      </c>
      <c r="G44" s="17">
        <f t="shared" si="4"/>
        <v>0</v>
      </c>
      <c r="H44" s="17">
        <f t="shared" si="8"/>
        <v>1060.66</v>
      </c>
      <c r="J44" s="17"/>
      <c r="K44" s="17"/>
      <c r="L44" s="17"/>
    </row>
    <row r="45" spans="2:12" ht="12.75">
      <c r="B45" s="15">
        <f t="shared" si="0"/>
        <v>34</v>
      </c>
      <c r="C45" s="16">
        <f t="shared" si="1"/>
        <v>40511</v>
      </c>
      <c r="D45" s="17">
        <f t="shared" si="7"/>
        <v>77268.51000000005</v>
      </c>
      <c r="E45" s="17">
        <f t="shared" si="2"/>
        <v>321.95</v>
      </c>
      <c r="F45" s="17">
        <f t="shared" si="3"/>
        <v>738.71</v>
      </c>
      <c r="G45" s="17">
        <f t="shared" si="4"/>
        <v>0</v>
      </c>
      <c r="H45" s="17">
        <f t="shared" si="8"/>
        <v>1060.66</v>
      </c>
      <c r="J45" s="17"/>
      <c r="K45" s="17"/>
      <c r="L45" s="17"/>
    </row>
    <row r="46" spans="2:12" ht="12.75">
      <c r="B46" s="15">
        <f t="shared" si="0"/>
        <v>35</v>
      </c>
      <c r="C46" s="16">
        <f t="shared" si="1"/>
        <v>40541</v>
      </c>
      <c r="D46" s="17">
        <f t="shared" si="7"/>
        <v>76529.80000000005</v>
      </c>
      <c r="E46" s="17">
        <f t="shared" si="2"/>
        <v>318.87</v>
      </c>
      <c r="F46" s="17">
        <f t="shared" si="3"/>
        <v>741.7900000000001</v>
      </c>
      <c r="G46" s="17">
        <f t="shared" si="4"/>
        <v>0</v>
      </c>
      <c r="H46" s="17">
        <f t="shared" si="8"/>
        <v>1060.66</v>
      </c>
      <c r="J46" s="17"/>
      <c r="K46" s="17"/>
      <c r="L46" s="17"/>
    </row>
    <row r="47" spans="2:12" ht="12.75">
      <c r="B47" s="15">
        <f t="shared" si="0"/>
        <v>36</v>
      </c>
      <c r="C47" s="16">
        <f t="shared" si="1"/>
        <v>40572</v>
      </c>
      <c r="D47" s="17">
        <f t="shared" si="7"/>
        <v>75788.01000000005</v>
      </c>
      <c r="E47" s="17">
        <f t="shared" si="2"/>
        <v>315.78</v>
      </c>
      <c r="F47" s="17">
        <f t="shared" si="3"/>
        <v>744.8800000000001</v>
      </c>
      <c r="G47" s="17">
        <f t="shared" si="4"/>
        <v>0</v>
      </c>
      <c r="H47" s="17">
        <f t="shared" si="8"/>
        <v>1060.66</v>
      </c>
      <c r="J47" s="17"/>
      <c r="K47" s="17"/>
      <c r="L47" s="17"/>
    </row>
    <row r="48" spans="2:12" ht="12.75">
      <c r="B48" s="15">
        <f t="shared" si="0"/>
        <v>37</v>
      </c>
      <c r="C48" s="16">
        <f t="shared" si="1"/>
        <v>40602</v>
      </c>
      <c r="D48" s="17">
        <f t="shared" si="7"/>
        <v>75043.13000000005</v>
      </c>
      <c r="E48" s="17">
        <f t="shared" si="2"/>
        <v>312.68</v>
      </c>
      <c r="F48" s="17">
        <f t="shared" si="3"/>
        <v>747.98</v>
      </c>
      <c r="G48" s="17">
        <f t="shared" si="4"/>
        <v>0</v>
      </c>
      <c r="H48" s="17">
        <f t="shared" si="8"/>
        <v>1060.66</v>
      </c>
      <c r="J48" s="17"/>
      <c r="K48" s="17"/>
      <c r="L48" s="17"/>
    </row>
    <row r="49" spans="2:12" ht="12.75">
      <c r="B49" s="15">
        <f t="shared" si="0"/>
        <v>38</v>
      </c>
      <c r="C49" s="16">
        <f t="shared" si="1"/>
        <v>40631</v>
      </c>
      <c r="D49" s="17">
        <f aca="true" t="shared" si="9" ref="D49:D112">IF(ISNUMBER(B49),D48-F48,"")</f>
        <v>74295.15000000005</v>
      </c>
      <c r="E49" s="17">
        <f t="shared" si="2"/>
        <v>309.56</v>
      </c>
      <c r="F49" s="17">
        <f t="shared" si="3"/>
        <v>751.1000000000001</v>
      </c>
      <c r="G49" s="17">
        <f t="shared" si="4"/>
        <v>0</v>
      </c>
      <c r="H49" s="17">
        <f aca="true" t="shared" si="10" ref="H49:H112">IF(ISNUMBER(B49),E49+F49+G49,"")</f>
        <v>1060.66</v>
      </c>
      <c r="J49" s="17"/>
      <c r="K49" s="17"/>
      <c r="L49" s="17"/>
    </row>
    <row r="50" spans="2:12" ht="12.75">
      <c r="B50" s="15">
        <f t="shared" si="0"/>
        <v>39</v>
      </c>
      <c r="C50" s="16">
        <f t="shared" si="1"/>
        <v>40662</v>
      </c>
      <c r="D50" s="17">
        <f t="shared" si="9"/>
        <v>73544.05000000005</v>
      </c>
      <c r="E50" s="17">
        <f t="shared" si="2"/>
        <v>306.43</v>
      </c>
      <c r="F50" s="17">
        <f t="shared" si="3"/>
        <v>754.23</v>
      </c>
      <c r="G50" s="17">
        <f t="shared" si="4"/>
        <v>0</v>
      </c>
      <c r="H50" s="17">
        <f t="shared" si="10"/>
        <v>1060.66</v>
      </c>
      <c r="J50" s="17"/>
      <c r="K50" s="17"/>
      <c r="L50" s="17"/>
    </row>
    <row r="51" spans="2:12" ht="12.75">
      <c r="B51" s="15">
        <f t="shared" si="0"/>
        <v>40</v>
      </c>
      <c r="C51" s="16">
        <f t="shared" si="1"/>
        <v>40692</v>
      </c>
      <c r="D51" s="17">
        <f t="shared" si="9"/>
        <v>72789.82000000005</v>
      </c>
      <c r="E51" s="17">
        <f t="shared" si="2"/>
        <v>303.29</v>
      </c>
      <c r="F51" s="17">
        <f t="shared" si="3"/>
        <v>757.3700000000001</v>
      </c>
      <c r="G51" s="17">
        <f t="shared" si="4"/>
        <v>0</v>
      </c>
      <c r="H51" s="17">
        <f t="shared" si="10"/>
        <v>1060.66</v>
      </c>
      <c r="J51" s="17"/>
      <c r="K51" s="17"/>
      <c r="L51" s="17"/>
    </row>
    <row r="52" spans="2:12" ht="12.75">
      <c r="B52" s="15">
        <f t="shared" si="0"/>
        <v>41</v>
      </c>
      <c r="C52" s="16">
        <f t="shared" si="1"/>
        <v>40723</v>
      </c>
      <c r="D52" s="17">
        <f t="shared" si="9"/>
        <v>72032.45000000006</v>
      </c>
      <c r="E52" s="17">
        <f t="shared" si="2"/>
        <v>300.14</v>
      </c>
      <c r="F52" s="17">
        <f t="shared" si="3"/>
        <v>760.5200000000001</v>
      </c>
      <c r="G52" s="17">
        <f t="shared" si="4"/>
        <v>0</v>
      </c>
      <c r="H52" s="17">
        <f t="shared" si="10"/>
        <v>1060.66</v>
      </c>
      <c r="J52" s="17"/>
      <c r="K52" s="17"/>
      <c r="L52" s="17"/>
    </row>
    <row r="53" spans="2:12" ht="12.75">
      <c r="B53" s="15">
        <f t="shared" si="0"/>
        <v>42</v>
      </c>
      <c r="C53" s="16">
        <f t="shared" si="1"/>
        <v>40753</v>
      </c>
      <c r="D53" s="17">
        <f t="shared" si="9"/>
        <v>71271.93000000005</v>
      </c>
      <c r="E53" s="17">
        <f t="shared" si="2"/>
        <v>296.97</v>
      </c>
      <c r="F53" s="17">
        <f t="shared" si="3"/>
        <v>763.69</v>
      </c>
      <c r="G53" s="17">
        <f t="shared" si="4"/>
        <v>0</v>
      </c>
      <c r="H53" s="17">
        <f t="shared" si="10"/>
        <v>1060.66</v>
      </c>
      <c r="J53" s="17"/>
      <c r="K53" s="17"/>
      <c r="L53" s="17"/>
    </row>
    <row r="54" spans="2:12" ht="12.75">
      <c r="B54" s="15">
        <f t="shared" si="0"/>
        <v>43</v>
      </c>
      <c r="C54" s="16">
        <f t="shared" si="1"/>
        <v>40784</v>
      </c>
      <c r="D54" s="17">
        <f t="shared" si="9"/>
        <v>70508.24000000005</v>
      </c>
      <c r="E54" s="17">
        <f t="shared" si="2"/>
        <v>293.78</v>
      </c>
      <c r="F54" s="17">
        <f t="shared" si="3"/>
        <v>766.8800000000001</v>
      </c>
      <c r="G54" s="17">
        <f t="shared" si="4"/>
        <v>0</v>
      </c>
      <c r="H54" s="17">
        <f t="shared" si="10"/>
        <v>1060.66</v>
      </c>
      <c r="J54" s="17"/>
      <c r="K54" s="17"/>
      <c r="L54" s="17"/>
    </row>
    <row r="55" spans="2:12" ht="12.75">
      <c r="B55" s="15">
        <f t="shared" si="0"/>
        <v>44</v>
      </c>
      <c r="C55" s="16">
        <f t="shared" si="1"/>
        <v>40815</v>
      </c>
      <c r="D55" s="17">
        <f t="shared" si="9"/>
        <v>69741.36000000004</v>
      </c>
      <c r="E55" s="17">
        <f t="shared" si="2"/>
        <v>290.59</v>
      </c>
      <c r="F55" s="17">
        <f t="shared" si="3"/>
        <v>770.0700000000002</v>
      </c>
      <c r="G55" s="17">
        <f t="shared" si="4"/>
        <v>0</v>
      </c>
      <c r="H55" s="17">
        <f t="shared" si="10"/>
        <v>1060.66</v>
      </c>
      <c r="J55" s="17"/>
      <c r="K55" s="17"/>
      <c r="L55" s="17"/>
    </row>
    <row r="56" spans="2:12" ht="12.75">
      <c r="B56" s="15">
        <f t="shared" si="0"/>
        <v>45</v>
      </c>
      <c r="C56" s="16">
        <f t="shared" si="1"/>
        <v>40845</v>
      </c>
      <c r="D56" s="17">
        <f t="shared" si="9"/>
        <v>68971.29000000004</v>
      </c>
      <c r="E56" s="17">
        <f t="shared" si="2"/>
        <v>287.38</v>
      </c>
      <c r="F56" s="17">
        <f t="shared" si="3"/>
        <v>773.2800000000001</v>
      </c>
      <c r="G56" s="17">
        <f t="shared" si="4"/>
        <v>0</v>
      </c>
      <c r="H56" s="17">
        <f t="shared" si="10"/>
        <v>1060.66</v>
      </c>
      <c r="J56" s="17"/>
      <c r="K56" s="17"/>
      <c r="L56" s="17"/>
    </row>
    <row r="57" spans="2:12" ht="12.75">
      <c r="B57" s="15">
        <f t="shared" si="0"/>
        <v>46</v>
      </c>
      <c r="C57" s="16">
        <f t="shared" si="1"/>
        <v>40876</v>
      </c>
      <c r="D57" s="17">
        <f t="shared" si="9"/>
        <v>68198.01000000004</v>
      </c>
      <c r="E57" s="17">
        <f t="shared" si="2"/>
        <v>284.16</v>
      </c>
      <c r="F57" s="17">
        <f t="shared" si="3"/>
        <v>776.5</v>
      </c>
      <c r="G57" s="17">
        <f t="shared" si="4"/>
        <v>0</v>
      </c>
      <c r="H57" s="17">
        <f t="shared" si="10"/>
        <v>1060.66</v>
      </c>
      <c r="J57" s="17"/>
      <c r="K57" s="17"/>
      <c r="L57" s="17"/>
    </row>
    <row r="58" spans="2:12" ht="12.75">
      <c r="B58" s="15">
        <f t="shared" si="0"/>
        <v>47</v>
      </c>
      <c r="C58" s="16">
        <f t="shared" si="1"/>
        <v>40906</v>
      </c>
      <c r="D58" s="17">
        <f t="shared" si="9"/>
        <v>67421.51000000004</v>
      </c>
      <c r="E58" s="17">
        <f t="shared" si="2"/>
        <v>280.92</v>
      </c>
      <c r="F58" s="17">
        <f t="shared" si="3"/>
        <v>779.74</v>
      </c>
      <c r="G58" s="17">
        <f t="shared" si="4"/>
        <v>0</v>
      </c>
      <c r="H58" s="17">
        <f t="shared" si="10"/>
        <v>1060.66</v>
      </c>
      <c r="J58" s="17"/>
      <c r="K58" s="17"/>
      <c r="L58" s="17"/>
    </row>
    <row r="59" spans="2:12" ht="12.75">
      <c r="B59" s="15">
        <f t="shared" si="0"/>
        <v>48</v>
      </c>
      <c r="C59" s="16">
        <f t="shared" si="1"/>
        <v>40937</v>
      </c>
      <c r="D59" s="17">
        <f t="shared" si="9"/>
        <v>66641.77000000003</v>
      </c>
      <c r="E59" s="17">
        <f t="shared" si="2"/>
        <v>277.67</v>
      </c>
      <c r="F59" s="17">
        <f t="shared" si="3"/>
        <v>782.99</v>
      </c>
      <c r="G59" s="17">
        <f t="shared" si="4"/>
        <v>0</v>
      </c>
      <c r="H59" s="17">
        <f t="shared" si="10"/>
        <v>1060.66</v>
      </c>
      <c r="J59" s="17"/>
      <c r="K59" s="17"/>
      <c r="L59" s="17"/>
    </row>
    <row r="60" spans="2:12" ht="12.75">
      <c r="B60" s="15">
        <f t="shared" si="0"/>
        <v>49</v>
      </c>
      <c r="C60" s="16">
        <f t="shared" si="1"/>
        <v>40968</v>
      </c>
      <c r="D60" s="17">
        <f t="shared" si="9"/>
        <v>65858.78000000003</v>
      </c>
      <c r="E60" s="17">
        <f t="shared" si="2"/>
        <v>274.41</v>
      </c>
      <c r="F60" s="17">
        <f t="shared" si="3"/>
        <v>786.25</v>
      </c>
      <c r="G60" s="17">
        <f t="shared" si="4"/>
        <v>0</v>
      </c>
      <c r="H60" s="17">
        <f t="shared" si="10"/>
        <v>1060.66</v>
      </c>
      <c r="J60" s="17"/>
      <c r="K60" s="17"/>
      <c r="L60" s="17"/>
    </row>
    <row r="61" spans="2:12" ht="12.75">
      <c r="B61" s="15">
        <f t="shared" si="0"/>
        <v>50</v>
      </c>
      <c r="C61" s="16">
        <f t="shared" si="1"/>
        <v>40997</v>
      </c>
      <c r="D61" s="17">
        <f t="shared" si="9"/>
        <v>65072.53000000003</v>
      </c>
      <c r="E61" s="17">
        <f t="shared" si="2"/>
        <v>271.14</v>
      </c>
      <c r="F61" s="17">
        <f t="shared" si="3"/>
        <v>789.5200000000001</v>
      </c>
      <c r="G61" s="17">
        <f t="shared" si="4"/>
        <v>0</v>
      </c>
      <c r="H61" s="17">
        <f t="shared" si="10"/>
        <v>1060.66</v>
      </c>
      <c r="J61" s="17"/>
      <c r="K61" s="17"/>
      <c r="L61" s="17"/>
    </row>
    <row r="62" spans="2:12" ht="12.75">
      <c r="B62" s="15">
        <f t="shared" si="0"/>
        <v>51</v>
      </c>
      <c r="C62" s="16">
        <f t="shared" si="1"/>
        <v>41028</v>
      </c>
      <c r="D62" s="17">
        <f t="shared" si="9"/>
        <v>64283.01000000003</v>
      </c>
      <c r="E62" s="17">
        <f t="shared" si="2"/>
        <v>267.85</v>
      </c>
      <c r="F62" s="17">
        <f t="shared" si="3"/>
        <v>792.8100000000001</v>
      </c>
      <c r="G62" s="17">
        <f t="shared" si="4"/>
        <v>0</v>
      </c>
      <c r="H62" s="17">
        <f t="shared" si="10"/>
        <v>1060.66</v>
      </c>
      <c r="J62" s="17"/>
      <c r="K62" s="17"/>
      <c r="L62" s="17"/>
    </row>
    <row r="63" spans="2:12" ht="12.75">
      <c r="B63" s="15">
        <f t="shared" si="0"/>
        <v>52</v>
      </c>
      <c r="C63" s="16">
        <f t="shared" si="1"/>
        <v>41058</v>
      </c>
      <c r="D63" s="17">
        <f t="shared" si="9"/>
        <v>63490.20000000003</v>
      </c>
      <c r="E63" s="17">
        <f t="shared" si="2"/>
        <v>264.54</v>
      </c>
      <c r="F63" s="17">
        <f t="shared" si="3"/>
        <v>796.1200000000001</v>
      </c>
      <c r="G63" s="17">
        <f t="shared" si="4"/>
        <v>0</v>
      </c>
      <c r="H63" s="17">
        <f t="shared" si="10"/>
        <v>1060.66</v>
      </c>
      <c r="J63" s="17"/>
      <c r="K63" s="17"/>
      <c r="L63" s="17"/>
    </row>
    <row r="64" spans="2:12" ht="12.75">
      <c r="B64" s="15">
        <f t="shared" si="0"/>
        <v>53</v>
      </c>
      <c r="C64" s="16">
        <f t="shared" si="1"/>
        <v>41089</v>
      </c>
      <c r="D64" s="17">
        <f t="shared" si="9"/>
        <v>62694.08000000003</v>
      </c>
      <c r="E64" s="17">
        <f t="shared" si="2"/>
        <v>261.23</v>
      </c>
      <c r="F64" s="17">
        <f t="shared" si="3"/>
        <v>799.4300000000001</v>
      </c>
      <c r="G64" s="17">
        <f t="shared" si="4"/>
        <v>0</v>
      </c>
      <c r="H64" s="17">
        <f t="shared" si="10"/>
        <v>1060.66</v>
      </c>
      <c r="J64" s="17"/>
      <c r="K64" s="17"/>
      <c r="L64" s="17"/>
    </row>
    <row r="65" spans="2:12" ht="12.75">
      <c r="B65" s="15">
        <f t="shared" si="0"/>
        <v>54</v>
      </c>
      <c r="C65" s="16">
        <f t="shared" si="1"/>
        <v>41119</v>
      </c>
      <c r="D65" s="17">
        <f t="shared" si="9"/>
        <v>61894.65000000003</v>
      </c>
      <c r="E65" s="17">
        <f t="shared" si="2"/>
        <v>257.89</v>
      </c>
      <c r="F65" s="17">
        <f t="shared" si="3"/>
        <v>802.7700000000001</v>
      </c>
      <c r="G65" s="17">
        <f t="shared" si="4"/>
        <v>0</v>
      </c>
      <c r="H65" s="17">
        <f t="shared" si="10"/>
        <v>1060.66</v>
      </c>
      <c r="J65" s="17"/>
      <c r="K65" s="17"/>
      <c r="L65" s="17"/>
    </row>
    <row r="66" spans="2:12" ht="12.75">
      <c r="B66" s="15">
        <f t="shared" si="0"/>
        <v>55</v>
      </c>
      <c r="C66" s="16">
        <f t="shared" si="1"/>
        <v>41150</v>
      </c>
      <c r="D66" s="17">
        <f t="shared" si="9"/>
        <v>61091.880000000034</v>
      </c>
      <c r="E66" s="17">
        <f t="shared" si="2"/>
        <v>254.55</v>
      </c>
      <c r="F66" s="17">
        <f t="shared" si="3"/>
        <v>806.1100000000001</v>
      </c>
      <c r="G66" s="17">
        <f t="shared" si="4"/>
        <v>0</v>
      </c>
      <c r="H66" s="17">
        <f t="shared" si="10"/>
        <v>1060.66</v>
      </c>
      <c r="J66" s="17"/>
      <c r="K66" s="17"/>
      <c r="L66" s="17"/>
    </row>
    <row r="67" spans="2:12" ht="12.75">
      <c r="B67" s="15">
        <f t="shared" si="0"/>
        <v>56</v>
      </c>
      <c r="C67" s="16">
        <f t="shared" si="1"/>
        <v>41181</v>
      </c>
      <c r="D67" s="17">
        <f t="shared" si="9"/>
        <v>60285.77000000003</v>
      </c>
      <c r="E67" s="17">
        <f t="shared" si="2"/>
        <v>251.19</v>
      </c>
      <c r="F67" s="17">
        <f t="shared" si="3"/>
        <v>809.47</v>
      </c>
      <c r="G67" s="17">
        <f t="shared" si="4"/>
        <v>0</v>
      </c>
      <c r="H67" s="17">
        <f t="shared" si="10"/>
        <v>1060.66</v>
      </c>
      <c r="J67" s="17"/>
      <c r="K67" s="17"/>
      <c r="L67" s="17"/>
    </row>
    <row r="68" spans="2:12" ht="12.75">
      <c r="B68" s="15">
        <f t="shared" si="0"/>
        <v>57</v>
      </c>
      <c r="C68" s="16">
        <f t="shared" si="1"/>
        <v>41211</v>
      </c>
      <c r="D68" s="17">
        <f t="shared" si="9"/>
        <v>59476.30000000003</v>
      </c>
      <c r="E68" s="17">
        <f t="shared" si="2"/>
        <v>247.82</v>
      </c>
      <c r="F68" s="17">
        <f t="shared" si="3"/>
        <v>812.8400000000001</v>
      </c>
      <c r="G68" s="17">
        <f t="shared" si="4"/>
        <v>0</v>
      </c>
      <c r="H68" s="17">
        <f t="shared" si="10"/>
        <v>1060.66</v>
      </c>
      <c r="J68" s="17"/>
      <c r="K68" s="17"/>
      <c r="L68" s="17"/>
    </row>
    <row r="69" spans="2:12" ht="12.75">
      <c r="B69" s="15">
        <f t="shared" si="0"/>
        <v>58</v>
      </c>
      <c r="C69" s="16">
        <f t="shared" si="1"/>
        <v>41242</v>
      </c>
      <c r="D69" s="17">
        <f t="shared" si="9"/>
        <v>58663.460000000036</v>
      </c>
      <c r="E69" s="17">
        <f t="shared" si="2"/>
        <v>244.43</v>
      </c>
      <c r="F69" s="17">
        <f t="shared" si="3"/>
        <v>816.23</v>
      </c>
      <c r="G69" s="17">
        <f t="shared" si="4"/>
        <v>0</v>
      </c>
      <c r="H69" s="17">
        <f t="shared" si="10"/>
        <v>1060.66</v>
      </c>
      <c r="J69" s="17"/>
      <c r="K69" s="17"/>
      <c r="L69" s="17"/>
    </row>
    <row r="70" spans="2:12" ht="12.75">
      <c r="B70" s="15">
        <f t="shared" si="0"/>
        <v>59</v>
      </c>
      <c r="C70" s="16">
        <f t="shared" si="1"/>
        <v>41272</v>
      </c>
      <c r="D70" s="17">
        <f t="shared" si="9"/>
        <v>57847.23000000003</v>
      </c>
      <c r="E70" s="17">
        <f t="shared" si="2"/>
        <v>241.03</v>
      </c>
      <c r="F70" s="17">
        <f t="shared" si="3"/>
        <v>819.6300000000001</v>
      </c>
      <c r="G70" s="17">
        <f t="shared" si="4"/>
        <v>0</v>
      </c>
      <c r="H70" s="17">
        <f t="shared" si="10"/>
        <v>1060.66</v>
      </c>
      <c r="J70" s="17"/>
      <c r="K70" s="17"/>
      <c r="L70" s="17"/>
    </row>
    <row r="71" spans="2:12" ht="12.75">
      <c r="B71" s="15">
        <f t="shared" si="0"/>
        <v>60</v>
      </c>
      <c r="C71" s="16">
        <f t="shared" si="1"/>
        <v>41303</v>
      </c>
      <c r="D71" s="17">
        <f t="shared" si="9"/>
        <v>57027.600000000035</v>
      </c>
      <c r="E71" s="17">
        <f t="shared" si="2"/>
        <v>237.62</v>
      </c>
      <c r="F71" s="17">
        <f t="shared" si="3"/>
        <v>823.0400000000001</v>
      </c>
      <c r="G71" s="17">
        <f t="shared" si="4"/>
        <v>0</v>
      </c>
      <c r="H71" s="17">
        <f t="shared" si="10"/>
        <v>1060.66</v>
      </c>
      <c r="J71" s="17"/>
      <c r="K71" s="17"/>
      <c r="L71" s="17"/>
    </row>
    <row r="72" spans="2:12" ht="12.75">
      <c r="B72" s="15">
        <f t="shared" si="0"/>
        <v>61</v>
      </c>
      <c r="C72" s="16">
        <f t="shared" si="1"/>
        <v>41333</v>
      </c>
      <c r="D72" s="17">
        <f t="shared" si="9"/>
        <v>56204.560000000034</v>
      </c>
      <c r="E72" s="17">
        <f t="shared" si="2"/>
        <v>234.19</v>
      </c>
      <c r="F72" s="17">
        <f t="shared" si="3"/>
        <v>826.47</v>
      </c>
      <c r="G72" s="17">
        <f t="shared" si="4"/>
        <v>0</v>
      </c>
      <c r="H72" s="17">
        <f t="shared" si="10"/>
        <v>1060.66</v>
      </c>
      <c r="J72" s="17"/>
      <c r="K72" s="17"/>
      <c r="L72" s="17"/>
    </row>
    <row r="73" spans="2:12" ht="12.75">
      <c r="B73" s="15">
        <f t="shared" si="0"/>
        <v>62</v>
      </c>
      <c r="C73" s="16">
        <f t="shared" si="1"/>
        <v>41362</v>
      </c>
      <c r="D73" s="17">
        <f t="shared" si="9"/>
        <v>55378.09000000003</v>
      </c>
      <c r="E73" s="17">
        <f t="shared" si="2"/>
        <v>230.74</v>
      </c>
      <c r="F73" s="17">
        <f t="shared" si="3"/>
        <v>829.9200000000001</v>
      </c>
      <c r="G73" s="17">
        <f t="shared" si="4"/>
        <v>0</v>
      </c>
      <c r="H73" s="17">
        <f t="shared" si="10"/>
        <v>1060.66</v>
      </c>
      <c r="J73" s="17"/>
      <c r="K73" s="17"/>
      <c r="L73" s="17"/>
    </row>
    <row r="74" spans="2:12" ht="12.75">
      <c r="B74" s="15">
        <f t="shared" si="0"/>
        <v>63</v>
      </c>
      <c r="C74" s="16">
        <f t="shared" si="1"/>
        <v>41393</v>
      </c>
      <c r="D74" s="17">
        <f t="shared" si="9"/>
        <v>54548.170000000035</v>
      </c>
      <c r="E74" s="17">
        <f t="shared" si="2"/>
        <v>227.28</v>
      </c>
      <c r="F74" s="17">
        <f t="shared" si="3"/>
        <v>833.3800000000001</v>
      </c>
      <c r="G74" s="17">
        <f t="shared" si="4"/>
        <v>0</v>
      </c>
      <c r="H74" s="17">
        <f t="shared" si="10"/>
        <v>1060.66</v>
      </c>
      <c r="J74" s="17"/>
      <c r="K74" s="17"/>
      <c r="L74" s="17"/>
    </row>
    <row r="75" spans="2:12" ht="12.75">
      <c r="B75" s="15">
        <f t="shared" si="0"/>
        <v>64</v>
      </c>
      <c r="C75" s="16">
        <f t="shared" si="1"/>
        <v>41423</v>
      </c>
      <c r="D75" s="17">
        <f t="shared" si="9"/>
        <v>53714.79000000004</v>
      </c>
      <c r="E75" s="17">
        <f t="shared" si="2"/>
        <v>223.81</v>
      </c>
      <c r="F75" s="17">
        <f t="shared" si="3"/>
        <v>836.8500000000001</v>
      </c>
      <c r="G75" s="17">
        <f t="shared" si="4"/>
        <v>0</v>
      </c>
      <c r="H75" s="17">
        <f t="shared" si="10"/>
        <v>1060.66</v>
      </c>
      <c r="J75" s="17"/>
      <c r="K75" s="17"/>
      <c r="L75" s="17"/>
    </row>
    <row r="76" spans="2:12" ht="12.75">
      <c r="B76" s="15">
        <f aca="true" t="shared" si="11" ref="B76:B139">IF(B75&lt;$L$3,B75+1,"-")</f>
        <v>65</v>
      </c>
      <c r="C76" s="16">
        <f aca="true" t="shared" si="12" ref="C76:C139">IF(ISNUMBER(B76),MIN(DATE(YEAR($C$11),MONTH($C$11)+B76*12/$P$5,DAY($C$11)),DATE(YEAR($C$11),MONTH($C$11)+1+B76*12/$P$5,1)-1),"")</f>
        <v>41454</v>
      </c>
      <c r="D76" s="17">
        <f t="shared" si="9"/>
        <v>52877.94000000004</v>
      </c>
      <c r="E76" s="17">
        <f aca="true" t="shared" si="13" ref="E76:E139">IF(ISNUMBER(B76),ROUND(D76*$L$7,$R$6),"")</f>
        <v>220.32</v>
      </c>
      <c r="F76" s="17">
        <f aca="true" t="shared" si="14" ref="F76:F139">IF(ISNUMBER(B76),IF(B76=$L$3,D76,IF(B76&gt;$L$4,$H$3-E76,0)),"")</f>
        <v>840.3400000000001</v>
      </c>
      <c r="G76" s="17">
        <f aca="true" t="shared" si="15" ref="G76:G139">IF(ISNUMBER(B76),$H$4,"")</f>
        <v>0</v>
      </c>
      <c r="H76" s="17">
        <f t="shared" si="10"/>
        <v>1060.66</v>
      </c>
      <c r="J76" s="17"/>
      <c r="K76" s="17"/>
      <c r="L76" s="17"/>
    </row>
    <row r="77" spans="2:12" ht="12.75">
      <c r="B77" s="15">
        <f t="shared" si="11"/>
        <v>66</v>
      </c>
      <c r="C77" s="16">
        <f t="shared" si="12"/>
        <v>41484</v>
      </c>
      <c r="D77" s="17">
        <f t="shared" si="9"/>
        <v>52037.600000000035</v>
      </c>
      <c r="E77" s="17">
        <f t="shared" si="13"/>
        <v>216.82</v>
      </c>
      <c r="F77" s="17">
        <f t="shared" si="14"/>
        <v>843.8400000000001</v>
      </c>
      <c r="G77" s="17">
        <f t="shared" si="15"/>
        <v>0</v>
      </c>
      <c r="H77" s="17">
        <f t="shared" si="10"/>
        <v>1060.66</v>
      </c>
      <c r="J77" s="17"/>
      <c r="K77" s="17"/>
      <c r="L77" s="17"/>
    </row>
    <row r="78" spans="2:12" ht="12.75">
      <c r="B78" s="15">
        <f t="shared" si="11"/>
        <v>67</v>
      </c>
      <c r="C78" s="16">
        <f t="shared" si="12"/>
        <v>41515</v>
      </c>
      <c r="D78" s="17">
        <f t="shared" si="9"/>
        <v>51193.76000000004</v>
      </c>
      <c r="E78" s="17">
        <f t="shared" si="13"/>
        <v>213.31</v>
      </c>
      <c r="F78" s="17">
        <f t="shared" si="14"/>
        <v>847.3500000000001</v>
      </c>
      <c r="G78" s="17">
        <f t="shared" si="15"/>
        <v>0</v>
      </c>
      <c r="H78" s="17">
        <f t="shared" si="10"/>
        <v>1060.66</v>
      </c>
      <c r="J78" s="17"/>
      <c r="K78" s="17"/>
      <c r="L78" s="17"/>
    </row>
    <row r="79" spans="2:12" ht="12.75">
      <c r="B79" s="15">
        <f t="shared" si="11"/>
        <v>68</v>
      </c>
      <c r="C79" s="16">
        <f t="shared" si="12"/>
        <v>41546</v>
      </c>
      <c r="D79" s="17">
        <f t="shared" si="9"/>
        <v>50346.41000000004</v>
      </c>
      <c r="E79" s="17">
        <f t="shared" si="13"/>
        <v>209.78</v>
      </c>
      <c r="F79" s="17">
        <f t="shared" si="14"/>
        <v>850.8800000000001</v>
      </c>
      <c r="G79" s="17">
        <f t="shared" si="15"/>
        <v>0</v>
      </c>
      <c r="H79" s="17">
        <f t="shared" si="10"/>
        <v>1060.66</v>
      </c>
      <c r="J79" s="17"/>
      <c r="K79" s="17"/>
      <c r="L79" s="17"/>
    </row>
    <row r="80" spans="2:12" ht="12.75">
      <c r="B80" s="15">
        <f t="shared" si="11"/>
        <v>69</v>
      </c>
      <c r="C80" s="16">
        <f t="shared" si="12"/>
        <v>41576</v>
      </c>
      <c r="D80" s="17">
        <f t="shared" si="9"/>
        <v>49495.53000000004</v>
      </c>
      <c r="E80" s="17">
        <f t="shared" si="13"/>
        <v>206.23</v>
      </c>
      <c r="F80" s="17">
        <f t="shared" si="14"/>
        <v>854.4300000000001</v>
      </c>
      <c r="G80" s="17">
        <f t="shared" si="15"/>
        <v>0</v>
      </c>
      <c r="H80" s="17">
        <f t="shared" si="10"/>
        <v>1060.66</v>
      </c>
      <c r="J80" s="17"/>
      <c r="K80" s="17"/>
      <c r="L80" s="17"/>
    </row>
    <row r="81" spans="2:12" ht="12.75">
      <c r="B81" s="15">
        <f t="shared" si="11"/>
        <v>70</v>
      </c>
      <c r="C81" s="16">
        <f t="shared" si="12"/>
        <v>41607</v>
      </c>
      <c r="D81" s="17">
        <f t="shared" si="9"/>
        <v>48641.10000000004</v>
      </c>
      <c r="E81" s="17">
        <f t="shared" si="13"/>
        <v>202.67</v>
      </c>
      <c r="F81" s="17">
        <f t="shared" si="14"/>
        <v>857.9900000000001</v>
      </c>
      <c r="G81" s="17">
        <f t="shared" si="15"/>
        <v>0</v>
      </c>
      <c r="H81" s="17">
        <f t="shared" si="10"/>
        <v>1060.66</v>
      </c>
      <c r="J81" s="17"/>
      <c r="K81" s="17"/>
      <c r="L81" s="17"/>
    </row>
    <row r="82" spans="2:12" ht="12.75">
      <c r="B82" s="15">
        <f t="shared" si="11"/>
        <v>71</v>
      </c>
      <c r="C82" s="16">
        <f t="shared" si="12"/>
        <v>41637</v>
      </c>
      <c r="D82" s="17">
        <f t="shared" si="9"/>
        <v>47783.110000000044</v>
      </c>
      <c r="E82" s="17">
        <f t="shared" si="13"/>
        <v>199.1</v>
      </c>
      <c r="F82" s="17">
        <f t="shared" si="14"/>
        <v>861.5600000000001</v>
      </c>
      <c r="G82" s="17">
        <f t="shared" si="15"/>
        <v>0</v>
      </c>
      <c r="H82" s="17">
        <f t="shared" si="10"/>
        <v>1060.66</v>
      </c>
      <c r="J82" s="17"/>
      <c r="K82" s="17"/>
      <c r="L82" s="17"/>
    </row>
    <row r="83" spans="2:12" ht="12.75">
      <c r="B83" s="15">
        <f t="shared" si="11"/>
        <v>72</v>
      </c>
      <c r="C83" s="16">
        <f t="shared" si="12"/>
        <v>41668</v>
      </c>
      <c r="D83" s="17">
        <f t="shared" si="9"/>
        <v>46921.55000000005</v>
      </c>
      <c r="E83" s="17">
        <f t="shared" si="13"/>
        <v>195.51</v>
      </c>
      <c r="F83" s="17">
        <f t="shared" si="14"/>
        <v>865.1500000000001</v>
      </c>
      <c r="G83" s="17">
        <f t="shared" si="15"/>
        <v>0</v>
      </c>
      <c r="H83" s="17">
        <f t="shared" si="10"/>
        <v>1060.66</v>
      </c>
      <c r="J83" s="17"/>
      <c r="K83" s="17"/>
      <c r="L83" s="17"/>
    </row>
    <row r="84" spans="2:12" ht="12.75">
      <c r="B84" s="15">
        <f t="shared" si="11"/>
        <v>73</v>
      </c>
      <c r="C84" s="16">
        <f t="shared" si="12"/>
        <v>41698</v>
      </c>
      <c r="D84" s="17">
        <f t="shared" si="9"/>
        <v>46056.400000000045</v>
      </c>
      <c r="E84" s="17">
        <f t="shared" si="13"/>
        <v>191.9</v>
      </c>
      <c r="F84" s="17">
        <f t="shared" si="14"/>
        <v>868.7600000000001</v>
      </c>
      <c r="G84" s="17">
        <f t="shared" si="15"/>
        <v>0</v>
      </c>
      <c r="H84" s="17">
        <f t="shared" si="10"/>
        <v>1060.66</v>
      </c>
      <c r="J84" s="17"/>
      <c r="K84" s="17"/>
      <c r="L84" s="17"/>
    </row>
    <row r="85" spans="2:12" ht="12.75">
      <c r="B85" s="15">
        <f t="shared" si="11"/>
        <v>74</v>
      </c>
      <c r="C85" s="16">
        <f t="shared" si="12"/>
        <v>41727</v>
      </c>
      <c r="D85" s="17">
        <f t="shared" si="9"/>
        <v>45187.64000000004</v>
      </c>
      <c r="E85" s="17">
        <f t="shared" si="13"/>
        <v>188.28</v>
      </c>
      <c r="F85" s="17">
        <f t="shared" si="14"/>
        <v>872.3800000000001</v>
      </c>
      <c r="G85" s="17">
        <f t="shared" si="15"/>
        <v>0</v>
      </c>
      <c r="H85" s="17">
        <f t="shared" si="10"/>
        <v>1060.66</v>
      </c>
      <c r="J85" s="17"/>
      <c r="K85" s="17"/>
      <c r="L85" s="17"/>
    </row>
    <row r="86" spans="2:12" ht="12.75">
      <c r="B86" s="15">
        <f t="shared" si="11"/>
        <v>75</v>
      </c>
      <c r="C86" s="16">
        <f t="shared" si="12"/>
        <v>41758</v>
      </c>
      <c r="D86" s="17">
        <f t="shared" si="9"/>
        <v>44315.260000000046</v>
      </c>
      <c r="E86" s="17">
        <f t="shared" si="13"/>
        <v>184.65</v>
      </c>
      <c r="F86" s="17">
        <f t="shared" si="14"/>
        <v>876.0100000000001</v>
      </c>
      <c r="G86" s="17">
        <f t="shared" si="15"/>
        <v>0</v>
      </c>
      <c r="H86" s="17">
        <f t="shared" si="10"/>
        <v>1060.66</v>
      </c>
      <c r="J86" s="17"/>
      <c r="K86" s="17"/>
      <c r="L86" s="17"/>
    </row>
    <row r="87" spans="2:12" ht="12.75">
      <c r="B87" s="15">
        <f t="shared" si="11"/>
        <v>76</v>
      </c>
      <c r="C87" s="16">
        <f t="shared" si="12"/>
        <v>41788</v>
      </c>
      <c r="D87" s="17">
        <f t="shared" si="9"/>
        <v>43439.250000000044</v>
      </c>
      <c r="E87" s="17">
        <f t="shared" si="13"/>
        <v>181</v>
      </c>
      <c r="F87" s="17">
        <f t="shared" si="14"/>
        <v>879.6600000000001</v>
      </c>
      <c r="G87" s="17">
        <f t="shared" si="15"/>
        <v>0</v>
      </c>
      <c r="H87" s="17">
        <f t="shared" si="10"/>
        <v>1060.66</v>
      </c>
      <c r="J87" s="17"/>
      <c r="K87" s="17"/>
      <c r="L87" s="17"/>
    </row>
    <row r="88" spans="2:12" ht="12.75">
      <c r="B88" s="15">
        <f t="shared" si="11"/>
        <v>77</v>
      </c>
      <c r="C88" s="16">
        <f t="shared" si="12"/>
        <v>41819</v>
      </c>
      <c r="D88" s="17">
        <f t="shared" si="9"/>
        <v>42559.59000000004</v>
      </c>
      <c r="E88" s="17">
        <f t="shared" si="13"/>
        <v>177.33</v>
      </c>
      <c r="F88" s="17">
        <f t="shared" si="14"/>
        <v>883.33</v>
      </c>
      <c r="G88" s="17">
        <f t="shared" si="15"/>
        <v>0</v>
      </c>
      <c r="H88" s="17">
        <f t="shared" si="10"/>
        <v>1060.66</v>
      </c>
      <c r="J88" s="17"/>
      <c r="K88" s="17"/>
      <c r="L88" s="17"/>
    </row>
    <row r="89" spans="2:12" ht="12.75">
      <c r="B89" s="15">
        <f t="shared" si="11"/>
        <v>78</v>
      </c>
      <c r="C89" s="16">
        <f t="shared" si="12"/>
        <v>41849</v>
      </c>
      <c r="D89" s="17">
        <f t="shared" si="9"/>
        <v>41676.26000000004</v>
      </c>
      <c r="E89" s="17">
        <f t="shared" si="13"/>
        <v>173.65</v>
      </c>
      <c r="F89" s="17">
        <f t="shared" si="14"/>
        <v>887.0100000000001</v>
      </c>
      <c r="G89" s="17">
        <f t="shared" si="15"/>
        <v>0</v>
      </c>
      <c r="H89" s="17">
        <f t="shared" si="10"/>
        <v>1060.66</v>
      </c>
      <c r="J89" s="17"/>
      <c r="K89" s="17"/>
      <c r="L89" s="17"/>
    </row>
    <row r="90" spans="2:12" ht="12.75">
      <c r="B90" s="15">
        <f t="shared" si="11"/>
        <v>79</v>
      </c>
      <c r="C90" s="16">
        <f t="shared" si="12"/>
        <v>41880</v>
      </c>
      <c r="D90" s="17">
        <f t="shared" si="9"/>
        <v>40789.25000000004</v>
      </c>
      <c r="E90" s="17">
        <f t="shared" si="13"/>
        <v>169.96</v>
      </c>
      <c r="F90" s="17">
        <f t="shared" si="14"/>
        <v>890.7</v>
      </c>
      <c r="G90" s="17">
        <f t="shared" si="15"/>
        <v>0</v>
      </c>
      <c r="H90" s="17">
        <f t="shared" si="10"/>
        <v>1060.66</v>
      </c>
      <c r="J90" s="17"/>
      <c r="K90" s="17"/>
      <c r="L90" s="17"/>
    </row>
    <row r="91" spans="2:12" ht="12.75">
      <c r="B91" s="15">
        <f t="shared" si="11"/>
        <v>80</v>
      </c>
      <c r="C91" s="16">
        <f t="shared" si="12"/>
        <v>41911</v>
      </c>
      <c r="D91" s="17">
        <f t="shared" si="9"/>
        <v>39898.55000000004</v>
      </c>
      <c r="E91" s="17">
        <f t="shared" si="13"/>
        <v>166.24</v>
      </c>
      <c r="F91" s="17">
        <f t="shared" si="14"/>
        <v>894.4200000000001</v>
      </c>
      <c r="G91" s="17">
        <f t="shared" si="15"/>
        <v>0</v>
      </c>
      <c r="H91" s="17">
        <f t="shared" si="10"/>
        <v>1060.66</v>
      </c>
      <c r="J91" s="17"/>
      <c r="K91" s="17"/>
      <c r="L91" s="17"/>
    </row>
    <row r="92" spans="2:12" ht="12.75">
      <c r="B92" s="15">
        <f t="shared" si="11"/>
        <v>81</v>
      </c>
      <c r="C92" s="16">
        <f t="shared" si="12"/>
        <v>41941</v>
      </c>
      <c r="D92" s="17">
        <f t="shared" si="9"/>
        <v>39004.13000000004</v>
      </c>
      <c r="E92" s="17">
        <f t="shared" si="13"/>
        <v>162.52</v>
      </c>
      <c r="F92" s="17">
        <f t="shared" si="14"/>
        <v>898.1400000000001</v>
      </c>
      <c r="G92" s="17">
        <f t="shared" si="15"/>
        <v>0</v>
      </c>
      <c r="H92" s="17">
        <f t="shared" si="10"/>
        <v>1060.66</v>
      </c>
      <c r="J92" s="17"/>
      <c r="K92" s="17"/>
      <c r="L92" s="17"/>
    </row>
    <row r="93" spans="2:12" ht="12.75">
      <c r="B93" s="15">
        <f t="shared" si="11"/>
        <v>82</v>
      </c>
      <c r="C93" s="16">
        <f t="shared" si="12"/>
        <v>41972</v>
      </c>
      <c r="D93" s="17">
        <f t="shared" si="9"/>
        <v>38105.99000000004</v>
      </c>
      <c r="E93" s="17">
        <f t="shared" si="13"/>
        <v>158.77</v>
      </c>
      <c r="F93" s="17">
        <f t="shared" si="14"/>
        <v>901.8900000000001</v>
      </c>
      <c r="G93" s="17">
        <f t="shared" si="15"/>
        <v>0</v>
      </c>
      <c r="H93" s="17">
        <f t="shared" si="10"/>
        <v>1060.66</v>
      </c>
      <c r="J93" s="17"/>
      <c r="K93" s="17"/>
      <c r="L93" s="17"/>
    </row>
    <row r="94" spans="2:12" ht="12.75">
      <c r="B94" s="15">
        <f t="shared" si="11"/>
        <v>83</v>
      </c>
      <c r="C94" s="16">
        <f t="shared" si="12"/>
        <v>42002</v>
      </c>
      <c r="D94" s="17">
        <f t="shared" si="9"/>
        <v>37204.10000000004</v>
      </c>
      <c r="E94" s="17">
        <f t="shared" si="13"/>
        <v>155.02</v>
      </c>
      <c r="F94" s="17">
        <f t="shared" si="14"/>
        <v>905.6400000000001</v>
      </c>
      <c r="G94" s="17">
        <f t="shared" si="15"/>
        <v>0</v>
      </c>
      <c r="H94" s="17">
        <f t="shared" si="10"/>
        <v>1060.66</v>
      </c>
      <c r="J94" s="17"/>
      <c r="K94" s="17"/>
      <c r="L94" s="17"/>
    </row>
    <row r="95" spans="2:12" ht="12.75">
      <c r="B95" s="15">
        <f t="shared" si="11"/>
        <v>84</v>
      </c>
      <c r="C95" s="16">
        <f t="shared" si="12"/>
        <v>42033</v>
      </c>
      <c r="D95" s="17">
        <f t="shared" si="9"/>
        <v>36298.46000000004</v>
      </c>
      <c r="E95" s="17">
        <f t="shared" si="13"/>
        <v>151.24</v>
      </c>
      <c r="F95" s="17">
        <f t="shared" si="14"/>
        <v>909.4200000000001</v>
      </c>
      <c r="G95" s="17">
        <f t="shared" si="15"/>
        <v>0</v>
      </c>
      <c r="H95" s="17">
        <f t="shared" si="10"/>
        <v>1060.66</v>
      </c>
      <c r="J95" s="17"/>
      <c r="K95" s="17"/>
      <c r="L95" s="17"/>
    </row>
    <row r="96" spans="2:12" ht="12.75">
      <c r="B96" s="15">
        <f t="shared" si="11"/>
        <v>85</v>
      </c>
      <c r="C96" s="16">
        <f t="shared" si="12"/>
        <v>42063</v>
      </c>
      <c r="D96" s="17">
        <f t="shared" si="9"/>
        <v>35389.040000000045</v>
      </c>
      <c r="E96" s="17">
        <f t="shared" si="13"/>
        <v>147.45</v>
      </c>
      <c r="F96" s="17">
        <f t="shared" si="14"/>
        <v>913.21</v>
      </c>
      <c r="G96" s="17">
        <f t="shared" si="15"/>
        <v>0</v>
      </c>
      <c r="H96" s="17">
        <f t="shared" si="10"/>
        <v>1060.66</v>
      </c>
      <c r="J96" s="17"/>
      <c r="K96" s="17"/>
      <c r="L96" s="17"/>
    </row>
    <row r="97" spans="2:12" ht="12.75">
      <c r="B97" s="15">
        <f t="shared" si="11"/>
        <v>86</v>
      </c>
      <c r="C97" s="16">
        <f t="shared" si="12"/>
        <v>42092</v>
      </c>
      <c r="D97" s="17">
        <f t="shared" si="9"/>
        <v>34475.830000000045</v>
      </c>
      <c r="E97" s="17">
        <f t="shared" si="13"/>
        <v>143.65</v>
      </c>
      <c r="F97" s="17">
        <f t="shared" si="14"/>
        <v>917.0100000000001</v>
      </c>
      <c r="G97" s="17">
        <f t="shared" si="15"/>
        <v>0</v>
      </c>
      <c r="H97" s="17">
        <f t="shared" si="10"/>
        <v>1060.66</v>
      </c>
      <c r="J97" s="17"/>
      <c r="K97" s="17"/>
      <c r="L97" s="17"/>
    </row>
    <row r="98" spans="2:12" ht="12.75">
      <c r="B98" s="15">
        <f t="shared" si="11"/>
        <v>87</v>
      </c>
      <c r="C98" s="16">
        <f t="shared" si="12"/>
        <v>42123</v>
      </c>
      <c r="D98" s="17">
        <f t="shared" si="9"/>
        <v>33558.82000000004</v>
      </c>
      <c r="E98" s="17">
        <f t="shared" si="13"/>
        <v>139.83</v>
      </c>
      <c r="F98" s="17">
        <f t="shared" si="14"/>
        <v>920.83</v>
      </c>
      <c r="G98" s="17">
        <f t="shared" si="15"/>
        <v>0</v>
      </c>
      <c r="H98" s="17">
        <f t="shared" si="10"/>
        <v>1060.66</v>
      </c>
      <c r="J98" s="17"/>
      <c r="K98" s="17"/>
      <c r="L98" s="17"/>
    </row>
    <row r="99" spans="2:12" ht="12.75">
      <c r="B99" s="15">
        <f t="shared" si="11"/>
        <v>88</v>
      </c>
      <c r="C99" s="16">
        <f t="shared" si="12"/>
        <v>42153</v>
      </c>
      <c r="D99" s="17">
        <f t="shared" si="9"/>
        <v>32637.99000000004</v>
      </c>
      <c r="E99" s="17">
        <f t="shared" si="13"/>
        <v>135.99</v>
      </c>
      <c r="F99" s="17">
        <f t="shared" si="14"/>
        <v>924.6700000000001</v>
      </c>
      <c r="G99" s="17">
        <f t="shared" si="15"/>
        <v>0</v>
      </c>
      <c r="H99" s="17">
        <f t="shared" si="10"/>
        <v>1060.66</v>
      </c>
      <c r="J99" s="17"/>
      <c r="K99" s="17"/>
      <c r="L99" s="17"/>
    </row>
    <row r="100" spans="2:12" ht="12.75">
      <c r="B100" s="15">
        <f t="shared" si="11"/>
        <v>89</v>
      </c>
      <c r="C100" s="16">
        <f t="shared" si="12"/>
        <v>42184</v>
      </c>
      <c r="D100" s="17">
        <f t="shared" si="9"/>
        <v>31713.320000000043</v>
      </c>
      <c r="E100" s="17">
        <f t="shared" si="13"/>
        <v>132.14</v>
      </c>
      <c r="F100" s="17">
        <f t="shared" si="14"/>
        <v>928.5200000000001</v>
      </c>
      <c r="G100" s="17">
        <f t="shared" si="15"/>
        <v>0</v>
      </c>
      <c r="H100" s="17">
        <f t="shared" si="10"/>
        <v>1060.66</v>
      </c>
      <c r="J100" s="17"/>
      <c r="K100" s="17"/>
      <c r="L100" s="17"/>
    </row>
    <row r="101" spans="2:12" ht="12.75">
      <c r="B101" s="15">
        <f t="shared" si="11"/>
        <v>90</v>
      </c>
      <c r="C101" s="16">
        <f t="shared" si="12"/>
        <v>42214</v>
      </c>
      <c r="D101" s="17">
        <f t="shared" si="9"/>
        <v>30784.800000000043</v>
      </c>
      <c r="E101" s="17">
        <f t="shared" si="13"/>
        <v>128.27</v>
      </c>
      <c r="F101" s="17">
        <f t="shared" si="14"/>
        <v>932.3900000000001</v>
      </c>
      <c r="G101" s="17">
        <f t="shared" si="15"/>
        <v>0</v>
      </c>
      <c r="H101" s="17">
        <f t="shared" si="10"/>
        <v>1060.66</v>
      </c>
      <c r="J101" s="17"/>
      <c r="K101" s="17"/>
      <c r="L101" s="17"/>
    </row>
    <row r="102" spans="2:12" ht="12.75">
      <c r="B102" s="15">
        <f t="shared" si="11"/>
        <v>91</v>
      </c>
      <c r="C102" s="16">
        <f t="shared" si="12"/>
        <v>42245</v>
      </c>
      <c r="D102" s="17">
        <f t="shared" si="9"/>
        <v>29852.410000000044</v>
      </c>
      <c r="E102" s="17">
        <f t="shared" si="13"/>
        <v>124.39</v>
      </c>
      <c r="F102" s="17">
        <f t="shared" si="14"/>
        <v>936.2700000000001</v>
      </c>
      <c r="G102" s="17">
        <f t="shared" si="15"/>
        <v>0</v>
      </c>
      <c r="H102" s="17">
        <f t="shared" si="10"/>
        <v>1060.66</v>
      </c>
      <c r="J102" s="17"/>
      <c r="K102" s="17"/>
      <c r="L102" s="17"/>
    </row>
    <row r="103" spans="2:12" ht="12.75">
      <c r="B103" s="15">
        <f t="shared" si="11"/>
        <v>92</v>
      </c>
      <c r="C103" s="16">
        <f t="shared" si="12"/>
        <v>42276</v>
      </c>
      <c r="D103" s="17">
        <f t="shared" si="9"/>
        <v>28916.140000000043</v>
      </c>
      <c r="E103" s="17">
        <f t="shared" si="13"/>
        <v>120.48</v>
      </c>
      <c r="F103" s="17">
        <f t="shared" si="14"/>
        <v>940.1800000000001</v>
      </c>
      <c r="G103" s="17">
        <f t="shared" si="15"/>
        <v>0</v>
      </c>
      <c r="H103" s="17">
        <f t="shared" si="10"/>
        <v>1060.66</v>
      </c>
      <c r="J103" s="17"/>
      <c r="K103" s="17"/>
      <c r="L103" s="17"/>
    </row>
    <row r="104" spans="2:12" ht="12.75">
      <c r="B104" s="15">
        <f t="shared" si="11"/>
        <v>93</v>
      </c>
      <c r="C104" s="16">
        <f t="shared" si="12"/>
        <v>42306</v>
      </c>
      <c r="D104" s="17">
        <f t="shared" si="9"/>
        <v>27975.960000000043</v>
      </c>
      <c r="E104" s="17">
        <f t="shared" si="13"/>
        <v>116.57</v>
      </c>
      <c r="F104" s="17">
        <f t="shared" si="14"/>
        <v>944.0900000000001</v>
      </c>
      <c r="G104" s="17">
        <f t="shared" si="15"/>
        <v>0</v>
      </c>
      <c r="H104" s="17">
        <f t="shared" si="10"/>
        <v>1060.66</v>
      </c>
      <c r="J104" s="17"/>
      <c r="K104" s="17"/>
      <c r="L104" s="17"/>
    </row>
    <row r="105" spans="2:12" ht="12.75">
      <c r="B105" s="15">
        <f t="shared" si="11"/>
        <v>94</v>
      </c>
      <c r="C105" s="16">
        <f t="shared" si="12"/>
        <v>42337</v>
      </c>
      <c r="D105" s="17">
        <f t="shared" si="9"/>
        <v>27031.870000000043</v>
      </c>
      <c r="E105" s="17">
        <f t="shared" si="13"/>
        <v>112.63</v>
      </c>
      <c r="F105" s="17">
        <f t="shared" si="14"/>
        <v>948.0300000000001</v>
      </c>
      <c r="G105" s="17">
        <f t="shared" si="15"/>
        <v>0</v>
      </c>
      <c r="H105" s="17">
        <f t="shared" si="10"/>
        <v>1060.66</v>
      </c>
      <c r="J105" s="17"/>
      <c r="K105" s="17"/>
      <c r="L105" s="17"/>
    </row>
    <row r="106" spans="2:12" ht="12.75">
      <c r="B106" s="15">
        <f t="shared" si="11"/>
        <v>95</v>
      </c>
      <c r="C106" s="16">
        <f t="shared" si="12"/>
        <v>42367</v>
      </c>
      <c r="D106" s="17">
        <f t="shared" si="9"/>
        <v>26083.840000000044</v>
      </c>
      <c r="E106" s="17">
        <f t="shared" si="13"/>
        <v>108.68</v>
      </c>
      <c r="F106" s="17">
        <f t="shared" si="14"/>
        <v>951.98</v>
      </c>
      <c r="G106" s="17">
        <f t="shared" si="15"/>
        <v>0</v>
      </c>
      <c r="H106" s="17">
        <f t="shared" si="10"/>
        <v>1060.66</v>
      </c>
      <c r="J106" s="17"/>
      <c r="K106" s="17"/>
      <c r="L106" s="17"/>
    </row>
    <row r="107" spans="2:12" ht="12.75">
      <c r="B107" s="15">
        <f t="shared" si="11"/>
        <v>96</v>
      </c>
      <c r="C107" s="16">
        <f t="shared" si="12"/>
        <v>42398</v>
      </c>
      <c r="D107" s="17">
        <f t="shared" si="9"/>
        <v>25131.860000000044</v>
      </c>
      <c r="E107" s="17">
        <f t="shared" si="13"/>
        <v>104.72</v>
      </c>
      <c r="F107" s="17">
        <f t="shared" si="14"/>
        <v>955.94</v>
      </c>
      <c r="G107" s="17">
        <f t="shared" si="15"/>
        <v>0</v>
      </c>
      <c r="H107" s="17">
        <f t="shared" si="10"/>
        <v>1060.66</v>
      </c>
      <c r="J107" s="17"/>
      <c r="K107" s="17"/>
      <c r="L107" s="17"/>
    </row>
    <row r="108" spans="2:12" ht="12.75">
      <c r="B108" s="15">
        <f t="shared" si="11"/>
        <v>97</v>
      </c>
      <c r="C108" s="16">
        <f t="shared" si="12"/>
        <v>42429</v>
      </c>
      <c r="D108" s="17">
        <f t="shared" si="9"/>
        <v>24175.920000000046</v>
      </c>
      <c r="E108" s="17">
        <f t="shared" si="13"/>
        <v>100.73</v>
      </c>
      <c r="F108" s="17">
        <f t="shared" si="14"/>
        <v>959.9300000000001</v>
      </c>
      <c r="G108" s="17">
        <f t="shared" si="15"/>
        <v>0</v>
      </c>
      <c r="H108" s="17">
        <f t="shared" si="10"/>
        <v>1060.66</v>
      </c>
      <c r="J108" s="17"/>
      <c r="K108" s="17"/>
      <c r="L108" s="17"/>
    </row>
    <row r="109" spans="2:12" ht="12.75">
      <c r="B109" s="15">
        <f t="shared" si="11"/>
        <v>98</v>
      </c>
      <c r="C109" s="16">
        <f t="shared" si="12"/>
        <v>42458</v>
      </c>
      <c r="D109" s="17">
        <f t="shared" si="9"/>
        <v>23215.990000000045</v>
      </c>
      <c r="E109" s="17">
        <f t="shared" si="13"/>
        <v>96.73</v>
      </c>
      <c r="F109" s="17">
        <f t="shared" si="14"/>
        <v>963.9300000000001</v>
      </c>
      <c r="G109" s="17">
        <f t="shared" si="15"/>
        <v>0</v>
      </c>
      <c r="H109" s="17">
        <f t="shared" si="10"/>
        <v>1060.66</v>
      </c>
      <c r="J109" s="17"/>
      <c r="K109" s="17"/>
      <c r="L109" s="17"/>
    </row>
    <row r="110" spans="2:12" ht="12.75">
      <c r="B110" s="15">
        <f t="shared" si="11"/>
        <v>99</v>
      </c>
      <c r="C110" s="16">
        <f t="shared" si="12"/>
        <v>42489</v>
      </c>
      <c r="D110" s="17">
        <f t="shared" si="9"/>
        <v>22252.060000000045</v>
      </c>
      <c r="E110" s="17">
        <f t="shared" si="13"/>
        <v>92.72</v>
      </c>
      <c r="F110" s="17">
        <f t="shared" si="14"/>
        <v>967.94</v>
      </c>
      <c r="G110" s="17">
        <f t="shared" si="15"/>
        <v>0</v>
      </c>
      <c r="H110" s="17">
        <f t="shared" si="10"/>
        <v>1060.66</v>
      </c>
      <c r="J110" s="17"/>
      <c r="K110" s="17"/>
      <c r="L110" s="17"/>
    </row>
    <row r="111" spans="2:12" ht="12.75">
      <c r="B111" s="15">
        <f t="shared" si="11"/>
        <v>100</v>
      </c>
      <c r="C111" s="16">
        <f t="shared" si="12"/>
        <v>42519</v>
      </c>
      <c r="D111" s="17">
        <f t="shared" si="9"/>
        <v>21284.120000000046</v>
      </c>
      <c r="E111" s="17">
        <f t="shared" si="13"/>
        <v>88.68</v>
      </c>
      <c r="F111" s="17">
        <f t="shared" si="14"/>
        <v>971.98</v>
      </c>
      <c r="G111" s="17">
        <f t="shared" si="15"/>
        <v>0</v>
      </c>
      <c r="H111" s="17">
        <f t="shared" si="10"/>
        <v>1060.66</v>
      </c>
      <c r="J111" s="17"/>
      <c r="K111" s="17"/>
      <c r="L111" s="17"/>
    </row>
    <row r="112" spans="2:12" ht="12.75">
      <c r="B112" s="15">
        <f t="shared" si="11"/>
        <v>101</v>
      </c>
      <c r="C112" s="16">
        <f t="shared" si="12"/>
        <v>42550</v>
      </c>
      <c r="D112" s="17">
        <f t="shared" si="9"/>
        <v>20312.140000000047</v>
      </c>
      <c r="E112" s="17">
        <f t="shared" si="13"/>
        <v>84.63</v>
      </c>
      <c r="F112" s="17">
        <f t="shared" si="14"/>
        <v>976.0300000000001</v>
      </c>
      <c r="G112" s="17">
        <f t="shared" si="15"/>
        <v>0</v>
      </c>
      <c r="H112" s="17">
        <f t="shared" si="10"/>
        <v>1060.66</v>
      </c>
      <c r="J112" s="17"/>
      <c r="K112" s="17"/>
      <c r="L112" s="17"/>
    </row>
    <row r="113" spans="2:12" ht="12.75">
      <c r="B113" s="15">
        <f t="shared" si="11"/>
        <v>102</v>
      </c>
      <c r="C113" s="16">
        <f t="shared" si="12"/>
        <v>42580</v>
      </c>
      <c r="D113" s="17">
        <f aca="true" t="shared" si="16" ref="D113:D176">IF(ISNUMBER(B113),D112-F112,"")</f>
        <v>19336.110000000048</v>
      </c>
      <c r="E113" s="17">
        <f t="shared" si="13"/>
        <v>80.57</v>
      </c>
      <c r="F113" s="17">
        <f t="shared" si="14"/>
        <v>980.0900000000001</v>
      </c>
      <c r="G113" s="17">
        <f t="shared" si="15"/>
        <v>0</v>
      </c>
      <c r="H113" s="17">
        <f aca="true" t="shared" si="17" ref="H113:H176">IF(ISNUMBER(B113),E113+F113+G113,"")</f>
        <v>1060.66</v>
      </c>
      <c r="J113" s="17"/>
      <c r="K113" s="17"/>
      <c r="L113" s="17"/>
    </row>
    <row r="114" spans="2:12" ht="12.75">
      <c r="B114" s="15">
        <f t="shared" si="11"/>
        <v>103</v>
      </c>
      <c r="C114" s="16">
        <f t="shared" si="12"/>
        <v>42611</v>
      </c>
      <c r="D114" s="17">
        <f t="shared" si="16"/>
        <v>18356.020000000048</v>
      </c>
      <c r="E114" s="17">
        <f t="shared" si="13"/>
        <v>76.48</v>
      </c>
      <c r="F114" s="17">
        <f t="shared" si="14"/>
        <v>984.1800000000001</v>
      </c>
      <c r="G114" s="17">
        <f t="shared" si="15"/>
        <v>0</v>
      </c>
      <c r="H114" s="17">
        <f t="shared" si="17"/>
        <v>1060.66</v>
      </c>
      <c r="J114" s="17"/>
      <c r="K114" s="17"/>
      <c r="L114" s="17"/>
    </row>
    <row r="115" spans="2:12" ht="12.75">
      <c r="B115" s="15">
        <f t="shared" si="11"/>
        <v>104</v>
      </c>
      <c r="C115" s="16">
        <f t="shared" si="12"/>
        <v>42642</v>
      </c>
      <c r="D115" s="17">
        <f t="shared" si="16"/>
        <v>17371.840000000047</v>
      </c>
      <c r="E115" s="17">
        <f t="shared" si="13"/>
        <v>72.38</v>
      </c>
      <c r="F115" s="17">
        <f t="shared" si="14"/>
        <v>988.2800000000001</v>
      </c>
      <c r="G115" s="17">
        <f t="shared" si="15"/>
        <v>0</v>
      </c>
      <c r="H115" s="17">
        <f t="shared" si="17"/>
        <v>1060.66</v>
      </c>
      <c r="J115" s="17"/>
      <c r="K115" s="17"/>
      <c r="L115" s="17"/>
    </row>
    <row r="116" spans="2:12" ht="12.75">
      <c r="B116" s="15">
        <f t="shared" si="11"/>
        <v>105</v>
      </c>
      <c r="C116" s="16">
        <f t="shared" si="12"/>
        <v>42672</v>
      </c>
      <c r="D116" s="17">
        <f t="shared" si="16"/>
        <v>16383.560000000047</v>
      </c>
      <c r="E116" s="17">
        <f t="shared" si="13"/>
        <v>68.26</v>
      </c>
      <c r="F116" s="17">
        <f t="shared" si="14"/>
        <v>992.4000000000001</v>
      </c>
      <c r="G116" s="17">
        <f t="shared" si="15"/>
        <v>0</v>
      </c>
      <c r="H116" s="17">
        <f t="shared" si="17"/>
        <v>1060.66</v>
      </c>
      <c r="J116" s="17"/>
      <c r="K116" s="17"/>
      <c r="L116" s="17"/>
    </row>
    <row r="117" spans="2:12" ht="12.75">
      <c r="B117" s="15">
        <f t="shared" si="11"/>
        <v>106</v>
      </c>
      <c r="C117" s="16">
        <f t="shared" si="12"/>
        <v>42703</v>
      </c>
      <c r="D117" s="17">
        <f t="shared" si="16"/>
        <v>15391.160000000047</v>
      </c>
      <c r="E117" s="17">
        <f t="shared" si="13"/>
        <v>64.13</v>
      </c>
      <c r="F117" s="17">
        <f t="shared" si="14"/>
        <v>996.5300000000001</v>
      </c>
      <c r="G117" s="17">
        <f t="shared" si="15"/>
        <v>0</v>
      </c>
      <c r="H117" s="17">
        <f t="shared" si="17"/>
        <v>1060.66</v>
      </c>
      <c r="J117" s="17"/>
      <c r="K117" s="17"/>
      <c r="L117" s="17"/>
    </row>
    <row r="118" spans="2:12" ht="12.75">
      <c r="B118" s="15">
        <f t="shared" si="11"/>
        <v>107</v>
      </c>
      <c r="C118" s="16">
        <f t="shared" si="12"/>
        <v>42733</v>
      </c>
      <c r="D118" s="17">
        <f t="shared" si="16"/>
        <v>14394.630000000046</v>
      </c>
      <c r="E118" s="17">
        <f t="shared" si="13"/>
        <v>59.98</v>
      </c>
      <c r="F118" s="17">
        <f t="shared" si="14"/>
        <v>1000.6800000000001</v>
      </c>
      <c r="G118" s="17">
        <f t="shared" si="15"/>
        <v>0</v>
      </c>
      <c r="H118" s="17">
        <f t="shared" si="17"/>
        <v>1060.66</v>
      </c>
      <c r="J118" s="17"/>
      <c r="K118" s="17"/>
      <c r="L118" s="17"/>
    </row>
    <row r="119" spans="2:12" ht="12.75">
      <c r="B119" s="15">
        <f t="shared" si="11"/>
        <v>108</v>
      </c>
      <c r="C119" s="16">
        <f t="shared" si="12"/>
        <v>42764</v>
      </c>
      <c r="D119" s="17">
        <f t="shared" si="16"/>
        <v>13393.950000000046</v>
      </c>
      <c r="E119" s="17">
        <f t="shared" si="13"/>
        <v>55.81</v>
      </c>
      <c r="F119" s="17">
        <f t="shared" si="14"/>
        <v>1004.8500000000001</v>
      </c>
      <c r="G119" s="17">
        <f t="shared" si="15"/>
        <v>0</v>
      </c>
      <c r="H119" s="17">
        <f t="shared" si="17"/>
        <v>1060.66</v>
      </c>
      <c r="J119" s="17"/>
      <c r="K119" s="17"/>
      <c r="L119" s="17"/>
    </row>
    <row r="120" spans="2:12" ht="12.75">
      <c r="B120" s="15">
        <f t="shared" si="11"/>
        <v>109</v>
      </c>
      <c r="C120" s="16">
        <f t="shared" si="12"/>
        <v>42794</v>
      </c>
      <c r="D120" s="17">
        <f t="shared" si="16"/>
        <v>12389.100000000046</v>
      </c>
      <c r="E120" s="17">
        <f t="shared" si="13"/>
        <v>51.62</v>
      </c>
      <c r="F120" s="17">
        <f t="shared" si="14"/>
        <v>1009.0400000000001</v>
      </c>
      <c r="G120" s="17">
        <f t="shared" si="15"/>
        <v>0</v>
      </c>
      <c r="H120" s="17">
        <f t="shared" si="17"/>
        <v>1060.66</v>
      </c>
      <c r="J120" s="17"/>
      <c r="K120" s="17"/>
      <c r="L120" s="17"/>
    </row>
    <row r="121" spans="2:12" ht="12.75">
      <c r="B121" s="15">
        <f t="shared" si="11"/>
        <v>110</v>
      </c>
      <c r="C121" s="16">
        <f t="shared" si="12"/>
        <v>42823</v>
      </c>
      <c r="D121" s="17">
        <f t="shared" si="16"/>
        <v>11380.060000000045</v>
      </c>
      <c r="E121" s="17">
        <f t="shared" si="13"/>
        <v>47.42</v>
      </c>
      <c r="F121" s="17">
        <f t="shared" si="14"/>
        <v>1013.2400000000001</v>
      </c>
      <c r="G121" s="17">
        <f t="shared" si="15"/>
        <v>0</v>
      </c>
      <c r="H121" s="17">
        <f t="shared" si="17"/>
        <v>1060.66</v>
      </c>
      <c r="J121" s="17"/>
      <c r="K121" s="17"/>
      <c r="L121" s="17"/>
    </row>
    <row r="122" spans="2:12" ht="12.75">
      <c r="B122" s="15">
        <f t="shared" si="11"/>
        <v>111</v>
      </c>
      <c r="C122" s="16">
        <f t="shared" si="12"/>
        <v>42854</v>
      </c>
      <c r="D122" s="17">
        <f t="shared" si="16"/>
        <v>10366.820000000045</v>
      </c>
      <c r="E122" s="17">
        <f t="shared" si="13"/>
        <v>43.2</v>
      </c>
      <c r="F122" s="17">
        <f t="shared" si="14"/>
        <v>1017.46</v>
      </c>
      <c r="G122" s="17">
        <f t="shared" si="15"/>
        <v>0</v>
      </c>
      <c r="H122" s="17">
        <f t="shared" si="17"/>
        <v>1060.66</v>
      </c>
      <c r="J122" s="17"/>
      <c r="K122" s="17"/>
      <c r="L122" s="17"/>
    </row>
    <row r="123" spans="2:12" ht="12.75">
      <c r="B123" s="15">
        <f t="shared" si="11"/>
        <v>112</v>
      </c>
      <c r="C123" s="16">
        <f t="shared" si="12"/>
        <v>42884</v>
      </c>
      <c r="D123" s="17">
        <f t="shared" si="16"/>
        <v>9349.360000000044</v>
      </c>
      <c r="E123" s="17">
        <f t="shared" si="13"/>
        <v>38.96</v>
      </c>
      <c r="F123" s="17">
        <f t="shared" si="14"/>
        <v>1021.7</v>
      </c>
      <c r="G123" s="17">
        <f t="shared" si="15"/>
        <v>0</v>
      </c>
      <c r="H123" s="17">
        <f t="shared" si="17"/>
        <v>1060.66</v>
      </c>
      <c r="J123" s="17"/>
      <c r="K123" s="17"/>
      <c r="L123" s="17"/>
    </row>
    <row r="124" spans="2:12" ht="12.75">
      <c r="B124" s="15">
        <f t="shared" si="11"/>
        <v>113</v>
      </c>
      <c r="C124" s="16">
        <f t="shared" si="12"/>
        <v>42915</v>
      </c>
      <c r="D124" s="17">
        <f t="shared" si="16"/>
        <v>8327.660000000044</v>
      </c>
      <c r="E124" s="17">
        <f t="shared" si="13"/>
        <v>34.7</v>
      </c>
      <c r="F124" s="17">
        <f t="shared" si="14"/>
        <v>1025.96</v>
      </c>
      <c r="G124" s="17">
        <f t="shared" si="15"/>
        <v>0</v>
      </c>
      <c r="H124" s="17">
        <f t="shared" si="17"/>
        <v>1060.66</v>
      </c>
      <c r="J124" s="17"/>
      <c r="K124" s="17"/>
      <c r="L124" s="17"/>
    </row>
    <row r="125" spans="2:12" ht="12.75">
      <c r="B125" s="15">
        <f t="shared" si="11"/>
        <v>114</v>
      </c>
      <c r="C125" s="16">
        <f t="shared" si="12"/>
        <v>42945</v>
      </c>
      <c r="D125" s="17">
        <f t="shared" si="16"/>
        <v>7301.7000000000435</v>
      </c>
      <c r="E125" s="17">
        <f t="shared" si="13"/>
        <v>30.42</v>
      </c>
      <c r="F125" s="17">
        <f t="shared" si="14"/>
        <v>1030.24</v>
      </c>
      <c r="G125" s="17">
        <f t="shared" si="15"/>
        <v>0</v>
      </c>
      <c r="H125" s="17">
        <f t="shared" si="17"/>
        <v>1060.66</v>
      </c>
      <c r="J125" s="17"/>
      <c r="K125" s="17"/>
      <c r="L125" s="17"/>
    </row>
    <row r="126" spans="2:12" ht="12.75">
      <c r="B126" s="15">
        <f t="shared" si="11"/>
        <v>115</v>
      </c>
      <c r="C126" s="16">
        <f t="shared" si="12"/>
        <v>42976</v>
      </c>
      <c r="D126" s="17">
        <f t="shared" si="16"/>
        <v>6271.460000000044</v>
      </c>
      <c r="E126" s="17">
        <f t="shared" si="13"/>
        <v>26.13</v>
      </c>
      <c r="F126" s="17">
        <f t="shared" si="14"/>
        <v>1034.53</v>
      </c>
      <c r="G126" s="17">
        <f t="shared" si="15"/>
        <v>0</v>
      </c>
      <c r="H126" s="17">
        <f t="shared" si="17"/>
        <v>1060.66</v>
      </c>
      <c r="J126" s="17"/>
      <c r="K126" s="17"/>
      <c r="L126" s="17"/>
    </row>
    <row r="127" spans="2:12" ht="12.75">
      <c r="B127" s="15">
        <f t="shared" si="11"/>
        <v>116</v>
      </c>
      <c r="C127" s="16">
        <f t="shared" si="12"/>
        <v>43007</v>
      </c>
      <c r="D127" s="17">
        <f t="shared" si="16"/>
        <v>5236.930000000044</v>
      </c>
      <c r="E127" s="17">
        <f t="shared" si="13"/>
        <v>21.82</v>
      </c>
      <c r="F127" s="17">
        <f t="shared" si="14"/>
        <v>1038.8400000000001</v>
      </c>
      <c r="G127" s="17">
        <f t="shared" si="15"/>
        <v>0</v>
      </c>
      <c r="H127" s="17">
        <f t="shared" si="17"/>
        <v>1060.66</v>
      </c>
      <c r="J127" s="17"/>
      <c r="K127" s="17"/>
      <c r="L127" s="17"/>
    </row>
    <row r="128" spans="2:12" ht="12.75">
      <c r="B128" s="15">
        <f t="shared" si="11"/>
        <v>117</v>
      </c>
      <c r="C128" s="16">
        <f t="shared" si="12"/>
        <v>43037</v>
      </c>
      <c r="D128" s="17">
        <f t="shared" si="16"/>
        <v>4198.090000000044</v>
      </c>
      <c r="E128" s="17">
        <f t="shared" si="13"/>
        <v>17.49</v>
      </c>
      <c r="F128" s="17">
        <f t="shared" si="14"/>
        <v>1043.17</v>
      </c>
      <c r="G128" s="17">
        <f t="shared" si="15"/>
        <v>0</v>
      </c>
      <c r="H128" s="17">
        <f t="shared" si="17"/>
        <v>1060.66</v>
      </c>
      <c r="J128" s="17"/>
      <c r="K128" s="17"/>
      <c r="L128" s="17"/>
    </row>
    <row r="129" spans="2:12" ht="12.75">
      <c r="B129" s="15">
        <f t="shared" si="11"/>
        <v>118</v>
      </c>
      <c r="C129" s="16">
        <f t="shared" si="12"/>
        <v>43068</v>
      </c>
      <c r="D129" s="17">
        <f t="shared" si="16"/>
        <v>3154.9200000000437</v>
      </c>
      <c r="E129" s="17">
        <f t="shared" si="13"/>
        <v>13.15</v>
      </c>
      <c r="F129" s="17">
        <f t="shared" si="14"/>
        <v>1047.51</v>
      </c>
      <c r="G129" s="17">
        <f t="shared" si="15"/>
        <v>0</v>
      </c>
      <c r="H129" s="17">
        <f t="shared" si="17"/>
        <v>1060.66</v>
      </c>
      <c r="J129" s="17"/>
      <c r="K129" s="17"/>
      <c r="L129" s="17"/>
    </row>
    <row r="130" spans="2:12" ht="12.75">
      <c r="B130" s="15">
        <f t="shared" si="11"/>
        <v>119</v>
      </c>
      <c r="C130" s="16">
        <f t="shared" si="12"/>
        <v>43098</v>
      </c>
      <c r="D130" s="17">
        <f t="shared" si="16"/>
        <v>2107.4100000000435</v>
      </c>
      <c r="E130" s="17">
        <f t="shared" si="13"/>
        <v>8.78</v>
      </c>
      <c r="F130" s="17">
        <f t="shared" si="14"/>
        <v>1051.88</v>
      </c>
      <c r="G130" s="17">
        <f t="shared" si="15"/>
        <v>0</v>
      </c>
      <c r="H130" s="17">
        <f t="shared" si="17"/>
        <v>1060.66</v>
      </c>
      <c r="J130" s="17"/>
      <c r="K130" s="17"/>
      <c r="L130" s="17"/>
    </row>
    <row r="131" spans="2:12" ht="12.75">
      <c r="B131" s="15">
        <f t="shared" si="11"/>
        <v>120</v>
      </c>
      <c r="C131" s="16">
        <f t="shared" si="12"/>
        <v>43129</v>
      </c>
      <c r="D131" s="17">
        <f t="shared" si="16"/>
        <v>1055.5300000000434</v>
      </c>
      <c r="E131" s="17">
        <f t="shared" si="13"/>
        <v>4.4</v>
      </c>
      <c r="F131" s="17">
        <f t="shared" si="14"/>
        <v>1055.5300000000434</v>
      </c>
      <c r="G131" s="17">
        <f t="shared" si="15"/>
        <v>0</v>
      </c>
      <c r="H131" s="17">
        <f t="shared" si="17"/>
        <v>1059.9300000000435</v>
      </c>
      <c r="J131" s="17"/>
      <c r="K131" s="17"/>
      <c r="L131" s="17"/>
    </row>
    <row r="132" spans="2:12" ht="12.75">
      <c r="B132" s="15" t="str">
        <f t="shared" si="11"/>
        <v>-</v>
      </c>
      <c r="C132" s="16">
        <f t="shared" si="12"/>
      </c>
      <c r="D132" s="17">
        <f t="shared" si="16"/>
      </c>
      <c r="E132" s="17">
        <f t="shared" si="13"/>
      </c>
      <c r="F132" s="17">
        <f t="shared" si="14"/>
      </c>
      <c r="G132" s="17">
        <f t="shared" si="15"/>
      </c>
      <c r="H132" s="17">
        <f t="shared" si="17"/>
      </c>
      <c r="J132" s="17"/>
      <c r="K132" s="17"/>
      <c r="L132" s="17"/>
    </row>
    <row r="133" spans="2:12" ht="12.75">
      <c r="B133" s="15" t="str">
        <f t="shared" si="11"/>
        <v>-</v>
      </c>
      <c r="C133" s="16">
        <f t="shared" si="12"/>
      </c>
      <c r="D133" s="17">
        <f t="shared" si="16"/>
      </c>
      <c r="E133" s="17">
        <f t="shared" si="13"/>
      </c>
      <c r="F133" s="17">
        <f t="shared" si="14"/>
      </c>
      <c r="G133" s="17">
        <f t="shared" si="15"/>
      </c>
      <c r="H133" s="17">
        <f t="shared" si="17"/>
      </c>
      <c r="J133" s="17"/>
      <c r="K133" s="17"/>
      <c r="L133" s="17"/>
    </row>
    <row r="134" spans="2:12" ht="12.75">
      <c r="B134" s="15" t="str">
        <f t="shared" si="11"/>
        <v>-</v>
      </c>
      <c r="C134" s="16">
        <f t="shared" si="12"/>
      </c>
      <c r="D134" s="17">
        <f t="shared" si="16"/>
      </c>
      <c r="E134" s="17">
        <f t="shared" si="13"/>
      </c>
      <c r="F134" s="17">
        <f t="shared" si="14"/>
      </c>
      <c r="G134" s="17">
        <f t="shared" si="15"/>
      </c>
      <c r="H134" s="17">
        <f t="shared" si="17"/>
      </c>
      <c r="J134" s="17"/>
      <c r="K134" s="17"/>
      <c r="L134" s="17"/>
    </row>
    <row r="135" spans="2:12" ht="12.75">
      <c r="B135" s="15" t="str">
        <f t="shared" si="11"/>
        <v>-</v>
      </c>
      <c r="C135" s="16">
        <f t="shared" si="12"/>
      </c>
      <c r="D135" s="17">
        <f t="shared" si="16"/>
      </c>
      <c r="E135" s="17">
        <f t="shared" si="13"/>
      </c>
      <c r="F135" s="17">
        <f t="shared" si="14"/>
      </c>
      <c r="G135" s="17">
        <f t="shared" si="15"/>
      </c>
      <c r="H135" s="17">
        <f t="shared" si="17"/>
      </c>
      <c r="J135" s="17"/>
      <c r="K135" s="17"/>
      <c r="L135" s="17"/>
    </row>
    <row r="136" spans="2:12" ht="12.75">
      <c r="B136" s="15" t="str">
        <f t="shared" si="11"/>
        <v>-</v>
      </c>
      <c r="C136" s="16">
        <f t="shared" si="12"/>
      </c>
      <c r="D136" s="17">
        <f t="shared" si="16"/>
      </c>
      <c r="E136" s="17">
        <f t="shared" si="13"/>
      </c>
      <c r="F136" s="17">
        <f t="shared" si="14"/>
      </c>
      <c r="G136" s="17">
        <f t="shared" si="15"/>
      </c>
      <c r="H136" s="17">
        <f t="shared" si="17"/>
      </c>
      <c r="J136" s="17"/>
      <c r="K136" s="17"/>
      <c r="L136" s="17"/>
    </row>
    <row r="137" spans="2:12" ht="12.75">
      <c r="B137" s="15" t="str">
        <f t="shared" si="11"/>
        <v>-</v>
      </c>
      <c r="C137" s="16">
        <f t="shared" si="12"/>
      </c>
      <c r="D137" s="17">
        <f t="shared" si="16"/>
      </c>
      <c r="E137" s="17">
        <f t="shared" si="13"/>
      </c>
      <c r="F137" s="17">
        <f t="shared" si="14"/>
      </c>
      <c r="G137" s="17">
        <f t="shared" si="15"/>
      </c>
      <c r="H137" s="17">
        <f t="shared" si="17"/>
      </c>
      <c r="J137" s="17"/>
      <c r="K137" s="17"/>
      <c r="L137" s="17"/>
    </row>
    <row r="138" spans="2:12" ht="12.75">
      <c r="B138" s="15" t="str">
        <f t="shared" si="11"/>
        <v>-</v>
      </c>
      <c r="C138" s="16">
        <f t="shared" si="12"/>
      </c>
      <c r="D138" s="17">
        <f t="shared" si="16"/>
      </c>
      <c r="E138" s="17">
        <f t="shared" si="13"/>
      </c>
      <c r="F138" s="17">
        <f t="shared" si="14"/>
      </c>
      <c r="G138" s="17">
        <f t="shared" si="15"/>
      </c>
      <c r="H138" s="17">
        <f t="shared" si="17"/>
      </c>
      <c r="J138" s="17"/>
      <c r="K138" s="17"/>
      <c r="L138" s="17"/>
    </row>
    <row r="139" spans="2:12" ht="12.75">
      <c r="B139" s="15" t="str">
        <f t="shared" si="11"/>
        <v>-</v>
      </c>
      <c r="C139" s="16">
        <f t="shared" si="12"/>
      </c>
      <c r="D139" s="17">
        <f t="shared" si="16"/>
      </c>
      <c r="E139" s="17">
        <f t="shared" si="13"/>
      </c>
      <c r="F139" s="17">
        <f t="shared" si="14"/>
      </c>
      <c r="G139" s="17">
        <f t="shared" si="15"/>
      </c>
      <c r="H139" s="17">
        <f t="shared" si="17"/>
      </c>
      <c r="J139" s="17"/>
      <c r="K139" s="17"/>
      <c r="L139" s="17"/>
    </row>
    <row r="140" spans="2:12" ht="12.75">
      <c r="B140" s="15" t="str">
        <f aca="true" t="shared" si="18" ref="B140:B203">IF(B139&lt;$L$3,B139+1,"-")</f>
        <v>-</v>
      </c>
      <c r="C140" s="16">
        <f aca="true" t="shared" si="19" ref="C140:C203">IF(ISNUMBER(B140),MIN(DATE(YEAR($C$11),MONTH($C$11)+B140*12/$P$5,DAY($C$11)),DATE(YEAR($C$11),MONTH($C$11)+1+B140*12/$P$5,1)-1),"")</f>
      </c>
      <c r="D140" s="17">
        <f t="shared" si="16"/>
      </c>
      <c r="E140" s="17">
        <f aca="true" t="shared" si="20" ref="E140:E203">IF(ISNUMBER(B140),ROUND(D140*$L$7,$R$6),"")</f>
      </c>
      <c r="F140" s="17">
        <f aca="true" t="shared" si="21" ref="F140:F203">IF(ISNUMBER(B140),IF(B140=$L$3,D140,IF(B140&gt;$L$4,$H$3-E140,0)),"")</f>
      </c>
      <c r="G140" s="17">
        <f aca="true" t="shared" si="22" ref="G140:G203">IF(ISNUMBER(B140),$H$4,"")</f>
      </c>
      <c r="H140" s="17">
        <f t="shared" si="17"/>
      </c>
      <c r="J140" s="17"/>
      <c r="K140" s="17"/>
      <c r="L140" s="17"/>
    </row>
    <row r="141" spans="2:12" ht="12.75">
      <c r="B141" s="15" t="str">
        <f t="shared" si="18"/>
        <v>-</v>
      </c>
      <c r="C141" s="16">
        <f t="shared" si="19"/>
      </c>
      <c r="D141" s="17">
        <f t="shared" si="16"/>
      </c>
      <c r="E141" s="17">
        <f t="shared" si="20"/>
      </c>
      <c r="F141" s="17">
        <f t="shared" si="21"/>
      </c>
      <c r="G141" s="17">
        <f t="shared" si="22"/>
      </c>
      <c r="H141" s="17">
        <f t="shared" si="17"/>
      </c>
      <c r="J141" s="17"/>
      <c r="K141" s="17"/>
      <c r="L141" s="17"/>
    </row>
    <row r="142" spans="2:12" ht="12.75">
      <c r="B142" s="15" t="str">
        <f t="shared" si="18"/>
        <v>-</v>
      </c>
      <c r="C142" s="16">
        <f t="shared" si="19"/>
      </c>
      <c r="D142" s="17">
        <f t="shared" si="16"/>
      </c>
      <c r="E142" s="17">
        <f t="shared" si="20"/>
      </c>
      <c r="F142" s="17">
        <f t="shared" si="21"/>
      </c>
      <c r="G142" s="17">
        <f t="shared" si="22"/>
      </c>
      <c r="H142" s="17">
        <f t="shared" si="17"/>
      </c>
      <c r="J142" s="17"/>
      <c r="K142" s="17"/>
      <c r="L142" s="17"/>
    </row>
    <row r="143" spans="2:12" ht="12.75">
      <c r="B143" s="15" t="str">
        <f t="shared" si="18"/>
        <v>-</v>
      </c>
      <c r="C143" s="16">
        <f t="shared" si="19"/>
      </c>
      <c r="D143" s="17">
        <f t="shared" si="16"/>
      </c>
      <c r="E143" s="17">
        <f t="shared" si="20"/>
      </c>
      <c r="F143" s="17">
        <f t="shared" si="21"/>
      </c>
      <c r="G143" s="17">
        <f t="shared" si="22"/>
      </c>
      <c r="H143" s="17">
        <f t="shared" si="17"/>
      </c>
      <c r="J143" s="17"/>
      <c r="K143" s="17"/>
      <c r="L143" s="17"/>
    </row>
    <row r="144" spans="2:12" ht="12.75">
      <c r="B144" s="15" t="str">
        <f t="shared" si="18"/>
        <v>-</v>
      </c>
      <c r="C144" s="16">
        <f t="shared" si="19"/>
      </c>
      <c r="D144" s="17">
        <f t="shared" si="16"/>
      </c>
      <c r="E144" s="17">
        <f t="shared" si="20"/>
      </c>
      <c r="F144" s="17">
        <f t="shared" si="21"/>
      </c>
      <c r="G144" s="17">
        <f t="shared" si="22"/>
      </c>
      <c r="H144" s="17">
        <f t="shared" si="17"/>
      </c>
      <c r="J144" s="17"/>
      <c r="K144" s="17"/>
      <c r="L144" s="17"/>
    </row>
    <row r="145" spans="2:12" ht="12.75">
      <c r="B145" s="15" t="str">
        <f t="shared" si="18"/>
        <v>-</v>
      </c>
      <c r="C145" s="16">
        <f t="shared" si="19"/>
      </c>
      <c r="D145" s="17">
        <f t="shared" si="16"/>
      </c>
      <c r="E145" s="17">
        <f t="shared" si="20"/>
      </c>
      <c r="F145" s="17">
        <f t="shared" si="21"/>
      </c>
      <c r="G145" s="17">
        <f t="shared" si="22"/>
      </c>
      <c r="H145" s="17">
        <f t="shared" si="17"/>
      </c>
      <c r="J145" s="17"/>
      <c r="K145" s="17"/>
      <c r="L145" s="17"/>
    </row>
    <row r="146" spans="2:12" ht="12.75">
      <c r="B146" s="15" t="str">
        <f t="shared" si="18"/>
        <v>-</v>
      </c>
      <c r="C146" s="16">
        <f t="shared" si="19"/>
      </c>
      <c r="D146" s="17">
        <f t="shared" si="16"/>
      </c>
      <c r="E146" s="17">
        <f t="shared" si="20"/>
      </c>
      <c r="F146" s="17">
        <f t="shared" si="21"/>
      </c>
      <c r="G146" s="17">
        <f t="shared" si="22"/>
      </c>
      <c r="H146" s="17">
        <f t="shared" si="17"/>
      </c>
      <c r="J146" s="17"/>
      <c r="K146" s="17"/>
      <c r="L146" s="17"/>
    </row>
    <row r="147" spans="2:12" ht="12.75">
      <c r="B147" s="15" t="str">
        <f t="shared" si="18"/>
        <v>-</v>
      </c>
      <c r="C147" s="16">
        <f t="shared" si="19"/>
      </c>
      <c r="D147" s="17">
        <f t="shared" si="16"/>
      </c>
      <c r="E147" s="17">
        <f t="shared" si="20"/>
      </c>
      <c r="F147" s="17">
        <f t="shared" si="21"/>
      </c>
      <c r="G147" s="17">
        <f t="shared" si="22"/>
      </c>
      <c r="H147" s="17">
        <f t="shared" si="17"/>
      </c>
      <c r="J147" s="17"/>
      <c r="K147" s="17"/>
      <c r="L147" s="17"/>
    </row>
    <row r="148" spans="2:12" ht="12.75">
      <c r="B148" s="15" t="str">
        <f t="shared" si="18"/>
        <v>-</v>
      </c>
      <c r="C148" s="16">
        <f t="shared" si="19"/>
      </c>
      <c r="D148" s="17">
        <f t="shared" si="16"/>
      </c>
      <c r="E148" s="17">
        <f t="shared" si="20"/>
      </c>
      <c r="F148" s="17">
        <f t="shared" si="21"/>
      </c>
      <c r="G148" s="17">
        <f t="shared" si="22"/>
      </c>
      <c r="H148" s="17">
        <f t="shared" si="17"/>
      </c>
      <c r="J148" s="17"/>
      <c r="K148" s="17"/>
      <c r="L148" s="17"/>
    </row>
    <row r="149" spans="2:12" ht="12.75">
      <c r="B149" s="15" t="str">
        <f t="shared" si="18"/>
        <v>-</v>
      </c>
      <c r="C149" s="16">
        <f t="shared" si="19"/>
      </c>
      <c r="D149" s="17">
        <f t="shared" si="16"/>
      </c>
      <c r="E149" s="17">
        <f t="shared" si="20"/>
      </c>
      <c r="F149" s="17">
        <f t="shared" si="21"/>
      </c>
      <c r="G149" s="17">
        <f t="shared" si="22"/>
      </c>
      <c r="H149" s="17">
        <f t="shared" si="17"/>
      </c>
      <c r="J149" s="17"/>
      <c r="K149" s="17"/>
      <c r="L149" s="17"/>
    </row>
    <row r="150" spans="2:12" ht="12.75">
      <c r="B150" s="15" t="str">
        <f t="shared" si="18"/>
        <v>-</v>
      </c>
      <c r="C150" s="16">
        <f t="shared" si="19"/>
      </c>
      <c r="D150" s="17">
        <f t="shared" si="16"/>
      </c>
      <c r="E150" s="17">
        <f t="shared" si="20"/>
      </c>
      <c r="F150" s="17">
        <f t="shared" si="21"/>
      </c>
      <c r="G150" s="17">
        <f t="shared" si="22"/>
      </c>
      <c r="H150" s="17">
        <f t="shared" si="17"/>
      </c>
      <c r="J150" s="17"/>
      <c r="K150" s="17"/>
      <c r="L150" s="17"/>
    </row>
    <row r="151" spans="2:12" ht="12.75">
      <c r="B151" s="15" t="str">
        <f t="shared" si="18"/>
        <v>-</v>
      </c>
      <c r="C151" s="16">
        <f t="shared" si="19"/>
      </c>
      <c r="D151" s="17">
        <f t="shared" si="16"/>
      </c>
      <c r="E151" s="17">
        <f t="shared" si="20"/>
      </c>
      <c r="F151" s="17">
        <f t="shared" si="21"/>
      </c>
      <c r="G151" s="17">
        <f t="shared" si="22"/>
      </c>
      <c r="H151" s="17">
        <f t="shared" si="17"/>
      </c>
      <c r="J151" s="17"/>
      <c r="K151" s="17"/>
      <c r="L151" s="17"/>
    </row>
    <row r="152" spans="2:12" ht="12.75">
      <c r="B152" s="15" t="str">
        <f t="shared" si="18"/>
        <v>-</v>
      </c>
      <c r="C152" s="16">
        <f t="shared" si="19"/>
      </c>
      <c r="D152" s="17">
        <f t="shared" si="16"/>
      </c>
      <c r="E152" s="17">
        <f t="shared" si="20"/>
      </c>
      <c r="F152" s="17">
        <f t="shared" si="21"/>
      </c>
      <c r="G152" s="17">
        <f t="shared" si="22"/>
      </c>
      <c r="H152" s="17">
        <f t="shared" si="17"/>
      </c>
      <c r="J152" s="17"/>
      <c r="K152" s="17"/>
      <c r="L152" s="17"/>
    </row>
    <row r="153" spans="2:12" ht="12.75">
      <c r="B153" s="15" t="str">
        <f t="shared" si="18"/>
        <v>-</v>
      </c>
      <c r="C153" s="16">
        <f t="shared" si="19"/>
      </c>
      <c r="D153" s="17">
        <f t="shared" si="16"/>
      </c>
      <c r="E153" s="17">
        <f t="shared" si="20"/>
      </c>
      <c r="F153" s="17">
        <f t="shared" si="21"/>
      </c>
      <c r="G153" s="17">
        <f t="shared" si="22"/>
      </c>
      <c r="H153" s="17">
        <f t="shared" si="17"/>
      </c>
      <c r="J153" s="17"/>
      <c r="K153" s="17"/>
      <c r="L153" s="17"/>
    </row>
    <row r="154" spans="2:12" ht="12.75">
      <c r="B154" s="15" t="str">
        <f t="shared" si="18"/>
        <v>-</v>
      </c>
      <c r="C154" s="16">
        <f t="shared" si="19"/>
      </c>
      <c r="D154" s="17">
        <f t="shared" si="16"/>
      </c>
      <c r="E154" s="17">
        <f t="shared" si="20"/>
      </c>
      <c r="F154" s="17">
        <f t="shared" si="21"/>
      </c>
      <c r="G154" s="17">
        <f t="shared" si="22"/>
      </c>
      <c r="H154" s="17">
        <f t="shared" si="17"/>
      </c>
      <c r="J154" s="17"/>
      <c r="K154" s="17"/>
      <c r="L154" s="17"/>
    </row>
    <row r="155" spans="2:12" ht="12.75">
      <c r="B155" s="15" t="str">
        <f t="shared" si="18"/>
        <v>-</v>
      </c>
      <c r="C155" s="16">
        <f t="shared" si="19"/>
      </c>
      <c r="D155" s="17">
        <f t="shared" si="16"/>
      </c>
      <c r="E155" s="17">
        <f t="shared" si="20"/>
      </c>
      <c r="F155" s="17">
        <f t="shared" si="21"/>
      </c>
      <c r="G155" s="17">
        <f t="shared" si="22"/>
      </c>
      <c r="H155" s="17">
        <f t="shared" si="17"/>
      </c>
      <c r="J155" s="17"/>
      <c r="K155" s="17"/>
      <c r="L155" s="17"/>
    </row>
    <row r="156" spans="2:12" ht="12.75">
      <c r="B156" s="15" t="str">
        <f t="shared" si="18"/>
        <v>-</v>
      </c>
      <c r="C156" s="16">
        <f t="shared" si="19"/>
      </c>
      <c r="D156" s="17">
        <f t="shared" si="16"/>
      </c>
      <c r="E156" s="17">
        <f t="shared" si="20"/>
      </c>
      <c r="F156" s="17">
        <f t="shared" si="21"/>
      </c>
      <c r="G156" s="17">
        <f t="shared" si="22"/>
      </c>
      <c r="H156" s="17">
        <f t="shared" si="17"/>
      </c>
      <c r="J156" s="17"/>
      <c r="K156" s="17"/>
      <c r="L156" s="17"/>
    </row>
    <row r="157" spans="2:12" ht="12.75">
      <c r="B157" s="15" t="str">
        <f t="shared" si="18"/>
        <v>-</v>
      </c>
      <c r="C157" s="16">
        <f t="shared" si="19"/>
      </c>
      <c r="D157" s="17">
        <f t="shared" si="16"/>
      </c>
      <c r="E157" s="17">
        <f t="shared" si="20"/>
      </c>
      <c r="F157" s="17">
        <f t="shared" si="21"/>
      </c>
      <c r="G157" s="17">
        <f t="shared" si="22"/>
      </c>
      <c r="H157" s="17">
        <f t="shared" si="17"/>
      </c>
      <c r="J157" s="17"/>
      <c r="K157" s="17"/>
      <c r="L157" s="17"/>
    </row>
    <row r="158" spans="2:12" ht="12.75">
      <c r="B158" s="15" t="str">
        <f t="shared" si="18"/>
        <v>-</v>
      </c>
      <c r="C158" s="16">
        <f t="shared" si="19"/>
      </c>
      <c r="D158" s="17">
        <f t="shared" si="16"/>
      </c>
      <c r="E158" s="17">
        <f t="shared" si="20"/>
      </c>
      <c r="F158" s="17">
        <f t="shared" si="21"/>
      </c>
      <c r="G158" s="17">
        <f t="shared" si="22"/>
      </c>
      <c r="H158" s="17">
        <f t="shared" si="17"/>
      </c>
      <c r="J158" s="17"/>
      <c r="K158" s="17"/>
      <c r="L158" s="17"/>
    </row>
    <row r="159" spans="2:12" ht="12.75">
      <c r="B159" s="15" t="str">
        <f t="shared" si="18"/>
        <v>-</v>
      </c>
      <c r="C159" s="16">
        <f t="shared" si="19"/>
      </c>
      <c r="D159" s="17">
        <f t="shared" si="16"/>
      </c>
      <c r="E159" s="17">
        <f t="shared" si="20"/>
      </c>
      <c r="F159" s="17">
        <f t="shared" si="21"/>
      </c>
      <c r="G159" s="17">
        <f t="shared" si="22"/>
      </c>
      <c r="H159" s="17">
        <f t="shared" si="17"/>
      </c>
      <c r="J159" s="17"/>
      <c r="K159" s="17"/>
      <c r="L159" s="17"/>
    </row>
    <row r="160" spans="2:12" ht="12.75">
      <c r="B160" s="15" t="str">
        <f t="shared" si="18"/>
        <v>-</v>
      </c>
      <c r="C160" s="16">
        <f t="shared" si="19"/>
      </c>
      <c r="D160" s="17">
        <f t="shared" si="16"/>
      </c>
      <c r="E160" s="17">
        <f t="shared" si="20"/>
      </c>
      <c r="F160" s="17">
        <f t="shared" si="21"/>
      </c>
      <c r="G160" s="17">
        <f t="shared" si="22"/>
      </c>
      <c r="H160" s="17">
        <f t="shared" si="17"/>
      </c>
      <c r="J160" s="17"/>
      <c r="K160" s="17"/>
      <c r="L160" s="17"/>
    </row>
    <row r="161" spans="2:12" ht="12.75">
      <c r="B161" s="15" t="str">
        <f t="shared" si="18"/>
        <v>-</v>
      </c>
      <c r="C161" s="16">
        <f t="shared" si="19"/>
      </c>
      <c r="D161" s="17">
        <f t="shared" si="16"/>
      </c>
      <c r="E161" s="17">
        <f t="shared" si="20"/>
      </c>
      <c r="F161" s="17">
        <f t="shared" si="21"/>
      </c>
      <c r="G161" s="17">
        <f t="shared" si="22"/>
      </c>
      <c r="H161" s="17">
        <f t="shared" si="17"/>
      </c>
      <c r="J161" s="17"/>
      <c r="K161" s="17"/>
      <c r="L161" s="17"/>
    </row>
    <row r="162" spans="2:12" ht="12.75">
      <c r="B162" s="15" t="str">
        <f t="shared" si="18"/>
        <v>-</v>
      </c>
      <c r="C162" s="16">
        <f t="shared" si="19"/>
      </c>
      <c r="D162" s="17">
        <f t="shared" si="16"/>
      </c>
      <c r="E162" s="17">
        <f t="shared" si="20"/>
      </c>
      <c r="F162" s="17">
        <f t="shared" si="21"/>
      </c>
      <c r="G162" s="17">
        <f t="shared" si="22"/>
      </c>
      <c r="H162" s="17">
        <f t="shared" si="17"/>
      </c>
      <c r="J162" s="17"/>
      <c r="K162" s="17"/>
      <c r="L162" s="17"/>
    </row>
    <row r="163" spans="2:12" ht="12.75">
      <c r="B163" s="15" t="str">
        <f t="shared" si="18"/>
        <v>-</v>
      </c>
      <c r="C163" s="16">
        <f t="shared" si="19"/>
      </c>
      <c r="D163" s="17">
        <f t="shared" si="16"/>
      </c>
      <c r="E163" s="17">
        <f t="shared" si="20"/>
      </c>
      <c r="F163" s="17">
        <f t="shared" si="21"/>
      </c>
      <c r="G163" s="17">
        <f t="shared" si="22"/>
      </c>
      <c r="H163" s="17">
        <f t="shared" si="17"/>
      </c>
      <c r="J163" s="17"/>
      <c r="K163" s="17"/>
      <c r="L163" s="17"/>
    </row>
    <row r="164" spans="2:12" ht="12.75">
      <c r="B164" s="15" t="str">
        <f t="shared" si="18"/>
        <v>-</v>
      </c>
      <c r="C164" s="16">
        <f t="shared" si="19"/>
      </c>
      <c r="D164" s="17">
        <f t="shared" si="16"/>
      </c>
      <c r="E164" s="17">
        <f t="shared" si="20"/>
      </c>
      <c r="F164" s="17">
        <f t="shared" si="21"/>
      </c>
      <c r="G164" s="17">
        <f t="shared" si="22"/>
      </c>
      <c r="H164" s="17">
        <f t="shared" si="17"/>
      </c>
      <c r="J164" s="17"/>
      <c r="K164" s="17"/>
      <c r="L164" s="17"/>
    </row>
    <row r="165" spans="2:12" ht="12.75">
      <c r="B165" s="15" t="str">
        <f t="shared" si="18"/>
        <v>-</v>
      </c>
      <c r="C165" s="16">
        <f t="shared" si="19"/>
      </c>
      <c r="D165" s="17">
        <f t="shared" si="16"/>
      </c>
      <c r="E165" s="17">
        <f t="shared" si="20"/>
      </c>
      <c r="F165" s="17">
        <f t="shared" si="21"/>
      </c>
      <c r="G165" s="17">
        <f t="shared" si="22"/>
      </c>
      <c r="H165" s="17">
        <f t="shared" si="17"/>
      </c>
      <c r="J165" s="17"/>
      <c r="K165" s="17"/>
      <c r="L165" s="17"/>
    </row>
    <row r="166" spans="2:12" ht="12.75">
      <c r="B166" s="15" t="str">
        <f t="shared" si="18"/>
        <v>-</v>
      </c>
      <c r="C166" s="16">
        <f t="shared" si="19"/>
      </c>
      <c r="D166" s="17">
        <f t="shared" si="16"/>
      </c>
      <c r="E166" s="17">
        <f t="shared" si="20"/>
      </c>
      <c r="F166" s="17">
        <f t="shared" si="21"/>
      </c>
      <c r="G166" s="17">
        <f t="shared" si="22"/>
      </c>
      <c r="H166" s="17">
        <f t="shared" si="17"/>
      </c>
      <c r="J166" s="17"/>
      <c r="K166" s="17"/>
      <c r="L166" s="17"/>
    </row>
    <row r="167" spans="2:12" ht="12.75">
      <c r="B167" s="15" t="str">
        <f t="shared" si="18"/>
        <v>-</v>
      </c>
      <c r="C167" s="16">
        <f t="shared" si="19"/>
      </c>
      <c r="D167" s="17">
        <f t="shared" si="16"/>
      </c>
      <c r="E167" s="17">
        <f t="shared" si="20"/>
      </c>
      <c r="F167" s="17">
        <f t="shared" si="21"/>
      </c>
      <c r="G167" s="17">
        <f t="shared" si="22"/>
      </c>
      <c r="H167" s="17">
        <f t="shared" si="17"/>
      </c>
      <c r="J167" s="17"/>
      <c r="K167" s="17"/>
      <c r="L167" s="17"/>
    </row>
    <row r="168" spans="2:12" ht="12.75">
      <c r="B168" s="15" t="str">
        <f t="shared" si="18"/>
        <v>-</v>
      </c>
      <c r="C168" s="16">
        <f t="shared" si="19"/>
      </c>
      <c r="D168" s="17">
        <f t="shared" si="16"/>
      </c>
      <c r="E168" s="17">
        <f t="shared" si="20"/>
      </c>
      <c r="F168" s="17">
        <f t="shared" si="21"/>
      </c>
      <c r="G168" s="17">
        <f t="shared" si="22"/>
      </c>
      <c r="H168" s="17">
        <f t="shared" si="17"/>
      </c>
      <c r="J168" s="17"/>
      <c r="K168" s="17"/>
      <c r="L168" s="17"/>
    </row>
    <row r="169" spans="2:12" ht="12.75">
      <c r="B169" s="15" t="str">
        <f t="shared" si="18"/>
        <v>-</v>
      </c>
      <c r="C169" s="16">
        <f t="shared" si="19"/>
      </c>
      <c r="D169" s="17">
        <f t="shared" si="16"/>
      </c>
      <c r="E169" s="17">
        <f t="shared" si="20"/>
      </c>
      <c r="F169" s="17">
        <f t="shared" si="21"/>
      </c>
      <c r="G169" s="17">
        <f t="shared" si="22"/>
      </c>
      <c r="H169" s="17">
        <f t="shared" si="17"/>
      </c>
      <c r="J169" s="17"/>
      <c r="K169" s="17"/>
      <c r="L169" s="17"/>
    </row>
    <row r="170" spans="2:12" ht="12.75">
      <c r="B170" s="15" t="str">
        <f t="shared" si="18"/>
        <v>-</v>
      </c>
      <c r="C170" s="16">
        <f t="shared" si="19"/>
      </c>
      <c r="D170" s="17">
        <f t="shared" si="16"/>
      </c>
      <c r="E170" s="17">
        <f t="shared" si="20"/>
      </c>
      <c r="F170" s="17">
        <f t="shared" si="21"/>
      </c>
      <c r="G170" s="17">
        <f t="shared" si="22"/>
      </c>
      <c r="H170" s="17">
        <f t="shared" si="17"/>
      </c>
      <c r="J170" s="17"/>
      <c r="K170" s="17"/>
      <c r="L170" s="17"/>
    </row>
    <row r="171" spans="2:12" ht="12.75">
      <c r="B171" s="15" t="str">
        <f t="shared" si="18"/>
        <v>-</v>
      </c>
      <c r="C171" s="16">
        <f t="shared" si="19"/>
      </c>
      <c r="D171" s="17">
        <f t="shared" si="16"/>
      </c>
      <c r="E171" s="17">
        <f t="shared" si="20"/>
      </c>
      <c r="F171" s="17">
        <f t="shared" si="21"/>
      </c>
      <c r="G171" s="17">
        <f t="shared" si="22"/>
      </c>
      <c r="H171" s="17">
        <f t="shared" si="17"/>
      </c>
      <c r="J171" s="17"/>
      <c r="K171" s="17"/>
      <c r="L171" s="17"/>
    </row>
    <row r="172" spans="2:12" ht="12.75">
      <c r="B172" s="15" t="str">
        <f t="shared" si="18"/>
        <v>-</v>
      </c>
      <c r="C172" s="16">
        <f t="shared" si="19"/>
      </c>
      <c r="D172" s="17">
        <f t="shared" si="16"/>
      </c>
      <c r="E172" s="17">
        <f t="shared" si="20"/>
      </c>
      <c r="F172" s="17">
        <f t="shared" si="21"/>
      </c>
      <c r="G172" s="17">
        <f t="shared" si="22"/>
      </c>
      <c r="H172" s="17">
        <f t="shared" si="17"/>
      </c>
      <c r="J172" s="17"/>
      <c r="K172" s="17"/>
      <c r="L172" s="17"/>
    </row>
    <row r="173" spans="2:12" ht="12.75">
      <c r="B173" s="15" t="str">
        <f t="shared" si="18"/>
        <v>-</v>
      </c>
      <c r="C173" s="16">
        <f t="shared" si="19"/>
      </c>
      <c r="D173" s="17">
        <f t="shared" si="16"/>
      </c>
      <c r="E173" s="17">
        <f t="shared" si="20"/>
      </c>
      <c r="F173" s="17">
        <f t="shared" si="21"/>
      </c>
      <c r="G173" s="17">
        <f t="shared" si="22"/>
      </c>
      <c r="H173" s="17">
        <f t="shared" si="17"/>
      </c>
      <c r="J173" s="17"/>
      <c r="K173" s="17"/>
      <c r="L173" s="17"/>
    </row>
    <row r="174" spans="2:12" ht="12.75">
      <c r="B174" s="15" t="str">
        <f t="shared" si="18"/>
        <v>-</v>
      </c>
      <c r="C174" s="16">
        <f t="shared" si="19"/>
      </c>
      <c r="D174" s="17">
        <f t="shared" si="16"/>
      </c>
      <c r="E174" s="17">
        <f t="shared" si="20"/>
      </c>
      <c r="F174" s="17">
        <f t="shared" si="21"/>
      </c>
      <c r="G174" s="17">
        <f t="shared" si="22"/>
      </c>
      <c r="H174" s="17">
        <f t="shared" si="17"/>
      </c>
      <c r="J174" s="17"/>
      <c r="K174" s="17"/>
      <c r="L174" s="17"/>
    </row>
    <row r="175" spans="2:12" ht="12.75">
      <c r="B175" s="15" t="str">
        <f t="shared" si="18"/>
        <v>-</v>
      </c>
      <c r="C175" s="16">
        <f t="shared" si="19"/>
      </c>
      <c r="D175" s="17">
        <f t="shared" si="16"/>
      </c>
      <c r="E175" s="17">
        <f t="shared" si="20"/>
      </c>
      <c r="F175" s="17">
        <f t="shared" si="21"/>
      </c>
      <c r="G175" s="17">
        <f t="shared" si="22"/>
      </c>
      <c r="H175" s="17">
        <f t="shared" si="17"/>
      </c>
      <c r="J175" s="17"/>
      <c r="K175" s="17"/>
      <c r="L175" s="17"/>
    </row>
    <row r="176" spans="2:12" ht="12.75">
      <c r="B176" s="15" t="str">
        <f t="shared" si="18"/>
        <v>-</v>
      </c>
      <c r="C176" s="16">
        <f t="shared" si="19"/>
      </c>
      <c r="D176" s="17">
        <f t="shared" si="16"/>
      </c>
      <c r="E176" s="17">
        <f t="shared" si="20"/>
      </c>
      <c r="F176" s="17">
        <f t="shared" si="21"/>
      </c>
      <c r="G176" s="17">
        <f t="shared" si="22"/>
      </c>
      <c r="H176" s="17">
        <f t="shared" si="17"/>
      </c>
      <c r="J176" s="17"/>
      <c r="K176" s="17"/>
      <c r="L176" s="17"/>
    </row>
    <row r="177" spans="2:12" ht="12.75">
      <c r="B177" s="15" t="str">
        <f t="shared" si="18"/>
        <v>-</v>
      </c>
      <c r="C177" s="16">
        <f t="shared" si="19"/>
      </c>
      <c r="D177" s="17">
        <f aca="true" t="shared" si="23" ref="D177:D240">IF(ISNUMBER(B177),D176-F176,"")</f>
      </c>
      <c r="E177" s="17">
        <f t="shared" si="20"/>
      </c>
      <c r="F177" s="17">
        <f t="shared" si="21"/>
      </c>
      <c r="G177" s="17">
        <f t="shared" si="22"/>
      </c>
      <c r="H177" s="17">
        <f aca="true" t="shared" si="24" ref="H177:H240">IF(ISNUMBER(B177),E177+F177+G177,"")</f>
      </c>
      <c r="J177" s="17"/>
      <c r="K177" s="17"/>
      <c r="L177" s="17"/>
    </row>
    <row r="178" spans="2:12" ht="12.75">
      <c r="B178" s="15" t="str">
        <f t="shared" si="18"/>
        <v>-</v>
      </c>
      <c r="C178" s="16">
        <f t="shared" si="19"/>
      </c>
      <c r="D178" s="17">
        <f t="shared" si="23"/>
      </c>
      <c r="E178" s="17">
        <f t="shared" si="20"/>
      </c>
      <c r="F178" s="17">
        <f t="shared" si="21"/>
      </c>
      <c r="G178" s="17">
        <f t="shared" si="22"/>
      </c>
      <c r="H178" s="17">
        <f t="shared" si="24"/>
      </c>
      <c r="J178" s="17"/>
      <c r="K178" s="17"/>
      <c r="L178" s="17"/>
    </row>
    <row r="179" spans="2:12" ht="12.75">
      <c r="B179" s="15" t="str">
        <f t="shared" si="18"/>
        <v>-</v>
      </c>
      <c r="C179" s="16">
        <f t="shared" si="19"/>
      </c>
      <c r="D179" s="17">
        <f t="shared" si="23"/>
      </c>
      <c r="E179" s="17">
        <f t="shared" si="20"/>
      </c>
      <c r="F179" s="17">
        <f t="shared" si="21"/>
      </c>
      <c r="G179" s="17">
        <f t="shared" si="22"/>
      </c>
      <c r="H179" s="17">
        <f t="shared" si="24"/>
      </c>
      <c r="J179" s="17"/>
      <c r="K179" s="17"/>
      <c r="L179" s="17"/>
    </row>
    <row r="180" spans="2:12" ht="12.75">
      <c r="B180" s="15" t="str">
        <f t="shared" si="18"/>
        <v>-</v>
      </c>
      <c r="C180" s="16">
        <f t="shared" si="19"/>
      </c>
      <c r="D180" s="17">
        <f t="shared" si="23"/>
      </c>
      <c r="E180" s="17">
        <f t="shared" si="20"/>
      </c>
      <c r="F180" s="17">
        <f t="shared" si="21"/>
      </c>
      <c r="G180" s="17">
        <f t="shared" si="22"/>
      </c>
      <c r="H180" s="17">
        <f t="shared" si="24"/>
      </c>
      <c r="J180" s="17"/>
      <c r="K180" s="17"/>
      <c r="L180" s="17"/>
    </row>
    <row r="181" spans="2:12" ht="12.75">
      <c r="B181" s="15" t="str">
        <f t="shared" si="18"/>
        <v>-</v>
      </c>
      <c r="C181" s="16">
        <f t="shared" si="19"/>
      </c>
      <c r="D181" s="17">
        <f t="shared" si="23"/>
      </c>
      <c r="E181" s="17">
        <f t="shared" si="20"/>
      </c>
      <c r="F181" s="17">
        <f t="shared" si="21"/>
      </c>
      <c r="G181" s="17">
        <f t="shared" si="22"/>
      </c>
      <c r="H181" s="17">
        <f t="shared" si="24"/>
      </c>
      <c r="J181" s="17"/>
      <c r="K181" s="17"/>
      <c r="L181" s="17"/>
    </row>
    <row r="182" spans="2:12" ht="12.75">
      <c r="B182" s="15" t="str">
        <f t="shared" si="18"/>
        <v>-</v>
      </c>
      <c r="C182" s="16">
        <f t="shared" si="19"/>
      </c>
      <c r="D182" s="17">
        <f t="shared" si="23"/>
      </c>
      <c r="E182" s="17">
        <f t="shared" si="20"/>
      </c>
      <c r="F182" s="17">
        <f t="shared" si="21"/>
      </c>
      <c r="G182" s="17">
        <f t="shared" si="22"/>
      </c>
      <c r="H182" s="17">
        <f t="shared" si="24"/>
      </c>
      <c r="J182" s="17"/>
      <c r="K182" s="17"/>
      <c r="L182" s="17"/>
    </row>
    <row r="183" spans="2:12" ht="12.75">
      <c r="B183" s="15" t="str">
        <f t="shared" si="18"/>
        <v>-</v>
      </c>
      <c r="C183" s="16">
        <f t="shared" si="19"/>
      </c>
      <c r="D183" s="17">
        <f t="shared" si="23"/>
      </c>
      <c r="E183" s="17">
        <f t="shared" si="20"/>
      </c>
      <c r="F183" s="17">
        <f t="shared" si="21"/>
      </c>
      <c r="G183" s="17">
        <f t="shared" si="22"/>
      </c>
      <c r="H183" s="17">
        <f t="shared" si="24"/>
      </c>
      <c r="J183" s="17"/>
      <c r="K183" s="17"/>
      <c r="L183" s="17"/>
    </row>
    <row r="184" spans="2:12" ht="12.75">
      <c r="B184" s="15" t="str">
        <f t="shared" si="18"/>
        <v>-</v>
      </c>
      <c r="C184" s="16">
        <f t="shared" si="19"/>
      </c>
      <c r="D184" s="17">
        <f t="shared" si="23"/>
      </c>
      <c r="E184" s="17">
        <f t="shared" si="20"/>
      </c>
      <c r="F184" s="17">
        <f t="shared" si="21"/>
      </c>
      <c r="G184" s="17">
        <f t="shared" si="22"/>
      </c>
      <c r="H184" s="17">
        <f t="shared" si="24"/>
      </c>
      <c r="J184" s="17"/>
      <c r="K184" s="17"/>
      <c r="L184" s="17"/>
    </row>
    <row r="185" spans="2:12" ht="12.75">
      <c r="B185" s="15" t="str">
        <f t="shared" si="18"/>
        <v>-</v>
      </c>
      <c r="C185" s="16">
        <f t="shared" si="19"/>
      </c>
      <c r="D185" s="17">
        <f t="shared" si="23"/>
      </c>
      <c r="E185" s="17">
        <f t="shared" si="20"/>
      </c>
      <c r="F185" s="17">
        <f t="shared" si="21"/>
      </c>
      <c r="G185" s="17">
        <f t="shared" si="22"/>
      </c>
      <c r="H185" s="17">
        <f t="shared" si="24"/>
      </c>
      <c r="J185" s="17"/>
      <c r="K185" s="17"/>
      <c r="L185" s="17"/>
    </row>
    <row r="186" spans="2:12" ht="12.75">
      <c r="B186" s="15" t="str">
        <f t="shared" si="18"/>
        <v>-</v>
      </c>
      <c r="C186" s="16">
        <f t="shared" si="19"/>
      </c>
      <c r="D186" s="17">
        <f t="shared" si="23"/>
      </c>
      <c r="E186" s="17">
        <f t="shared" si="20"/>
      </c>
      <c r="F186" s="17">
        <f t="shared" si="21"/>
      </c>
      <c r="G186" s="17">
        <f t="shared" si="22"/>
      </c>
      <c r="H186" s="17">
        <f t="shared" si="24"/>
      </c>
      <c r="J186" s="17"/>
      <c r="K186" s="17"/>
      <c r="L186" s="17"/>
    </row>
    <row r="187" spans="2:12" ht="12.75">
      <c r="B187" s="15" t="str">
        <f t="shared" si="18"/>
        <v>-</v>
      </c>
      <c r="C187" s="16">
        <f t="shared" si="19"/>
      </c>
      <c r="D187" s="17">
        <f t="shared" si="23"/>
      </c>
      <c r="E187" s="17">
        <f t="shared" si="20"/>
      </c>
      <c r="F187" s="17">
        <f t="shared" si="21"/>
      </c>
      <c r="G187" s="17">
        <f t="shared" si="22"/>
      </c>
      <c r="H187" s="17">
        <f t="shared" si="24"/>
      </c>
      <c r="J187" s="17"/>
      <c r="K187" s="17"/>
      <c r="L187" s="17"/>
    </row>
    <row r="188" spans="2:12" ht="12.75">
      <c r="B188" s="15" t="str">
        <f t="shared" si="18"/>
        <v>-</v>
      </c>
      <c r="C188" s="16">
        <f t="shared" si="19"/>
      </c>
      <c r="D188" s="17">
        <f t="shared" si="23"/>
      </c>
      <c r="E188" s="17">
        <f t="shared" si="20"/>
      </c>
      <c r="F188" s="17">
        <f t="shared" si="21"/>
      </c>
      <c r="G188" s="17">
        <f t="shared" si="22"/>
      </c>
      <c r="H188" s="17">
        <f t="shared" si="24"/>
      </c>
      <c r="J188" s="17"/>
      <c r="K188" s="17"/>
      <c r="L188" s="17"/>
    </row>
    <row r="189" spans="2:12" ht="12.75">
      <c r="B189" s="15" t="str">
        <f t="shared" si="18"/>
        <v>-</v>
      </c>
      <c r="C189" s="16">
        <f t="shared" si="19"/>
      </c>
      <c r="D189" s="17">
        <f t="shared" si="23"/>
      </c>
      <c r="E189" s="17">
        <f t="shared" si="20"/>
      </c>
      <c r="F189" s="17">
        <f t="shared" si="21"/>
      </c>
      <c r="G189" s="17">
        <f t="shared" si="22"/>
      </c>
      <c r="H189" s="17">
        <f t="shared" si="24"/>
      </c>
      <c r="J189" s="17"/>
      <c r="K189" s="17"/>
      <c r="L189" s="17"/>
    </row>
    <row r="190" spans="2:12" ht="12.75">
      <c r="B190" s="15" t="str">
        <f t="shared" si="18"/>
        <v>-</v>
      </c>
      <c r="C190" s="16">
        <f t="shared" si="19"/>
      </c>
      <c r="D190" s="17">
        <f t="shared" si="23"/>
      </c>
      <c r="E190" s="17">
        <f t="shared" si="20"/>
      </c>
      <c r="F190" s="17">
        <f t="shared" si="21"/>
      </c>
      <c r="G190" s="17">
        <f t="shared" si="22"/>
      </c>
      <c r="H190" s="17">
        <f t="shared" si="24"/>
      </c>
      <c r="J190" s="17"/>
      <c r="K190" s="17"/>
      <c r="L190" s="17"/>
    </row>
    <row r="191" spans="2:12" ht="12.75">
      <c r="B191" s="15" t="str">
        <f t="shared" si="18"/>
        <v>-</v>
      </c>
      <c r="C191" s="16">
        <f t="shared" si="19"/>
      </c>
      <c r="D191" s="17">
        <f t="shared" si="23"/>
      </c>
      <c r="E191" s="17">
        <f t="shared" si="20"/>
      </c>
      <c r="F191" s="17">
        <f t="shared" si="21"/>
      </c>
      <c r="G191" s="17">
        <f t="shared" si="22"/>
      </c>
      <c r="H191" s="17">
        <f t="shared" si="24"/>
      </c>
      <c r="J191" s="17"/>
      <c r="K191" s="17"/>
      <c r="L191" s="17"/>
    </row>
    <row r="192" spans="2:12" ht="12.75">
      <c r="B192" s="15" t="str">
        <f t="shared" si="18"/>
        <v>-</v>
      </c>
      <c r="C192" s="16">
        <f t="shared" si="19"/>
      </c>
      <c r="D192" s="17">
        <f t="shared" si="23"/>
      </c>
      <c r="E192" s="17">
        <f t="shared" si="20"/>
      </c>
      <c r="F192" s="17">
        <f t="shared" si="21"/>
      </c>
      <c r="G192" s="17">
        <f t="shared" si="22"/>
      </c>
      <c r="H192" s="17">
        <f t="shared" si="24"/>
      </c>
      <c r="J192" s="17"/>
      <c r="K192" s="17"/>
      <c r="L192" s="17"/>
    </row>
    <row r="193" spans="2:12" ht="12.75">
      <c r="B193" s="15" t="str">
        <f t="shared" si="18"/>
        <v>-</v>
      </c>
      <c r="C193" s="16">
        <f t="shared" si="19"/>
      </c>
      <c r="D193" s="17">
        <f t="shared" si="23"/>
      </c>
      <c r="E193" s="17">
        <f t="shared" si="20"/>
      </c>
      <c r="F193" s="17">
        <f t="shared" si="21"/>
      </c>
      <c r="G193" s="17">
        <f t="shared" si="22"/>
      </c>
      <c r="H193" s="17">
        <f t="shared" si="24"/>
      </c>
      <c r="J193" s="17"/>
      <c r="K193" s="17"/>
      <c r="L193" s="17"/>
    </row>
    <row r="194" spans="2:12" ht="12.75">
      <c r="B194" s="15" t="str">
        <f t="shared" si="18"/>
        <v>-</v>
      </c>
      <c r="C194" s="16">
        <f t="shared" si="19"/>
      </c>
      <c r="D194" s="17">
        <f t="shared" si="23"/>
      </c>
      <c r="E194" s="17">
        <f t="shared" si="20"/>
      </c>
      <c r="F194" s="17">
        <f t="shared" si="21"/>
      </c>
      <c r="G194" s="17">
        <f t="shared" si="22"/>
      </c>
      <c r="H194" s="17">
        <f t="shared" si="24"/>
      </c>
      <c r="J194" s="17"/>
      <c r="K194" s="17"/>
      <c r="L194" s="17"/>
    </row>
    <row r="195" spans="2:12" ht="12.75">
      <c r="B195" s="15" t="str">
        <f t="shared" si="18"/>
        <v>-</v>
      </c>
      <c r="C195" s="16">
        <f t="shared" si="19"/>
      </c>
      <c r="D195" s="17">
        <f t="shared" si="23"/>
      </c>
      <c r="E195" s="17">
        <f t="shared" si="20"/>
      </c>
      <c r="F195" s="17">
        <f t="shared" si="21"/>
      </c>
      <c r="G195" s="17">
        <f t="shared" si="22"/>
      </c>
      <c r="H195" s="17">
        <f t="shared" si="24"/>
      </c>
      <c r="J195" s="17"/>
      <c r="K195" s="17"/>
      <c r="L195" s="17"/>
    </row>
    <row r="196" spans="2:12" ht="12.75">
      <c r="B196" s="15" t="str">
        <f t="shared" si="18"/>
        <v>-</v>
      </c>
      <c r="C196" s="16">
        <f t="shared" si="19"/>
      </c>
      <c r="D196" s="17">
        <f t="shared" si="23"/>
      </c>
      <c r="E196" s="17">
        <f t="shared" si="20"/>
      </c>
      <c r="F196" s="17">
        <f t="shared" si="21"/>
      </c>
      <c r="G196" s="17">
        <f t="shared" si="22"/>
      </c>
      <c r="H196" s="17">
        <f t="shared" si="24"/>
      </c>
      <c r="J196" s="17"/>
      <c r="K196" s="17"/>
      <c r="L196" s="17"/>
    </row>
    <row r="197" spans="2:12" ht="12.75">
      <c r="B197" s="15" t="str">
        <f t="shared" si="18"/>
        <v>-</v>
      </c>
      <c r="C197" s="16">
        <f t="shared" si="19"/>
      </c>
      <c r="D197" s="17">
        <f t="shared" si="23"/>
      </c>
      <c r="E197" s="17">
        <f t="shared" si="20"/>
      </c>
      <c r="F197" s="17">
        <f t="shared" si="21"/>
      </c>
      <c r="G197" s="17">
        <f t="shared" si="22"/>
      </c>
      <c r="H197" s="17">
        <f t="shared" si="24"/>
      </c>
      <c r="J197" s="17"/>
      <c r="K197" s="17"/>
      <c r="L197" s="17"/>
    </row>
    <row r="198" spans="2:12" ht="12.75">
      <c r="B198" s="15" t="str">
        <f t="shared" si="18"/>
        <v>-</v>
      </c>
      <c r="C198" s="16">
        <f t="shared" si="19"/>
      </c>
      <c r="D198" s="17">
        <f t="shared" si="23"/>
      </c>
      <c r="E198" s="17">
        <f t="shared" si="20"/>
      </c>
      <c r="F198" s="17">
        <f t="shared" si="21"/>
      </c>
      <c r="G198" s="17">
        <f t="shared" si="22"/>
      </c>
      <c r="H198" s="17">
        <f t="shared" si="24"/>
      </c>
      <c r="J198" s="17"/>
      <c r="K198" s="17"/>
      <c r="L198" s="17"/>
    </row>
    <row r="199" spans="2:12" ht="12.75">
      <c r="B199" s="15" t="str">
        <f t="shared" si="18"/>
        <v>-</v>
      </c>
      <c r="C199" s="16">
        <f t="shared" si="19"/>
      </c>
      <c r="D199" s="17">
        <f t="shared" si="23"/>
      </c>
      <c r="E199" s="17">
        <f t="shared" si="20"/>
      </c>
      <c r="F199" s="17">
        <f t="shared" si="21"/>
      </c>
      <c r="G199" s="17">
        <f t="shared" si="22"/>
      </c>
      <c r="H199" s="17">
        <f t="shared" si="24"/>
      </c>
      <c r="J199" s="17"/>
      <c r="K199" s="17"/>
      <c r="L199" s="17"/>
    </row>
    <row r="200" spans="2:12" ht="12.75">
      <c r="B200" s="15" t="str">
        <f t="shared" si="18"/>
        <v>-</v>
      </c>
      <c r="C200" s="16">
        <f t="shared" si="19"/>
      </c>
      <c r="D200" s="17">
        <f t="shared" si="23"/>
      </c>
      <c r="E200" s="17">
        <f t="shared" si="20"/>
      </c>
      <c r="F200" s="17">
        <f t="shared" si="21"/>
      </c>
      <c r="G200" s="17">
        <f t="shared" si="22"/>
      </c>
      <c r="H200" s="17">
        <f t="shared" si="24"/>
      </c>
      <c r="J200" s="17"/>
      <c r="K200" s="17"/>
      <c r="L200" s="17"/>
    </row>
    <row r="201" spans="2:12" ht="12.75">
      <c r="B201" s="15" t="str">
        <f t="shared" si="18"/>
        <v>-</v>
      </c>
      <c r="C201" s="16">
        <f t="shared" si="19"/>
      </c>
      <c r="D201" s="17">
        <f t="shared" si="23"/>
      </c>
      <c r="E201" s="17">
        <f t="shared" si="20"/>
      </c>
      <c r="F201" s="17">
        <f t="shared" si="21"/>
      </c>
      <c r="G201" s="17">
        <f t="shared" si="22"/>
      </c>
      <c r="H201" s="17">
        <f t="shared" si="24"/>
      </c>
      <c r="J201" s="17"/>
      <c r="K201" s="17"/>
      <c r="L201" s="17"/>
    </row>
    <row r="202" spans="2:12" ht="12.75">
      <c r="B202" s="15" t="str">
        <f t="shared" si="18"/>
        <v>-</v>
      </c>
      <c r="C202" s="16">
        <f t="shared" si="19"/>
      </c>
      <c r="D202" s="17">
        <f t="shared" si="23"/>
      </c>
      <c r="E202" s="17">
        <f t="shared" si="20"/>
      </c>
      <c r="F202" s="17">
        <f t="shared" si="21"/>
      </c>
      <c r="G202" s="17">
        <f t="shared" si="22"/>
      </c>
      <c r="H202" s="17">
        <f t="shared" si="24"/>
      </c>
      <c r="J202" s="17"/>
      <c r="K202" s="17"/>
      <c r="L202" s="17"/>
    </row>
    <row r="203" spans="2:12" ht="12.75">
      <c r="B203" s="15" t="str">
        <f t="shared" si="18"/>
        <v>-</v>
      </c>
      <c r="C203" s="16">
        <f t="shared" si="19"/>
      </c>
      <c r="D203" s="17">
        <f t="shared" si="23"/>
      </c>
      <c r="E203" s="17">
        <f t="shared" si="20"/>
      </c>
      <c r="F203" s="17">
        <f t="shared" si="21"/>
      </c>
      <c r="G203" s="17">
        <f t="shared" si="22"/>
      </c>
      <c r="H203" s="17">
        <f t="shared" si="24"/>
      </c>
      <c r="J203" s="17"/>
      <c r="K203" s="17"/>
      <c r="L203" s="17"/>
    </row>
    <row r="204" spans="2:12" ht="12.75">
      <c r="B204" s="15" t="str">
        <f aca="true" t="shared" si="25" ref="B204:B267">IF(B203&lt;$L$3,B203+1,"-")</f>
        <v>-</v>
      </c>
      <c r="C204" s="16">
        <f aca="true" t="shared" si="26" ref="C204:C267">IF(ISNUMBER(B204),MIN(DATE(YEAR($C$11),MONTH($C$11)+B204*12/$P$5,DAY($C$11)),DATE(YEAR($C$11),MONTH($C$11)+1+B204*12/$P$5,1)-1),"")</f>
      </c>
      <c r="D204" s="17">
        <f t="shared" si="23"/>
      </c>
      <c r="E204" s="17">
        <f aca="true" t="shared" si="27" ref="E204:E267">IF(ISNUMBER(B204),ROUND(D204*$L$7,$R$6),"")</f>
      </c>
      <c r="F204" s="17">
        <f aca="true" t="shared" si="28" ref="F204:F267">IF(ISNUMBER(B204),IF(B204=$L$3,D204,IF(B204&gt;$L$4,$H$3-E204,0)),"")</f>
      </c>
      <c r="G204" s="17">
        <f aca="true" t="shared" si="29" ref="G204:G267">IF(ISNUMBER(B204),$H$4,"")</f>
      </c>
      <c r="H204" s="17">
        <f t="shared" si="24"/>
      </c>
      <c r="J204" s="17"/>
      <c r="K204" s="17"/>
      <c r="L204" s="17"/>
    </row>
    <row r="205" spans="2:12" ht="12.75">
      <c r="B205" s="15" t="str">
        <f t="shared" si="25"/>
        <v>-</v>
      </c>
      <c r="C205" s="16">
        <f t="shared" si="26"/>
      </c>
      <c r="D205" s="17">
        <f t="shared" si="23"/>
      </c>
      <c r="E205" s="17">
        <f t="shared" si="27"/>
      </c>
      <c r="F205" s="17">
        <f t="shared" si="28"/>
      </c>
      <c r="G205" s="17">
        <f t="shared" si="29"/>
      </c>
      <c r="H205" s="17">
        <f t="shared" si="24"/>
      </c>
      <c r="J205" s="17"/>
      <c r="K205" s="17"/>
      <c r="L205" s="17"/>
    </row>
    <row r="206" spans="2:12" ht="12.75">
      <c r="B206" s="15" t="str">
        <f t="shared" si="25"/>
        <v>-</v>
      </c>
      <c r="C206" s="16">
        <f t="shared" si="26"/>
      </c>
      <c r="D206" s="17">
        <f t="shared" si="23"/>
      </c>
      <c r="E206" s="17">
        <f t="shared" si="27"/>
      </c>
      <c r="F206" s="17">
        <f t="shared" si="28"/>
      </c>
      <c r="G206" s="17">
        <f t="shared" si="29"/>
      </c>
      <c r="H206" s="17">
        <f t="shared" si="24"/>
      </c>
      <c r="J206" s="17"/>
      <c r="K206" s="17"/>
      <c r="L206" s="17"/>
    </row>
    <row r="207" spans="2:12" ht="12.75">
      <c r="B207" s="15" t="str">
        <f t="shared" si="25"/>
        <v>-</v>
      </c>
      <c r="C207" s="16">
        <f t="shared" si="26"/>
      </c>
      <c r="D207" s="17">
        <f t="shared" si="23"/>
      </c>
      <c r="E207" s="17">
        <f t="shared" si="27"/>
      </c>
      <c r="F207" s="17">
        <f t="shared" si="28"/>
      </c>
      <c r="G207" s="17">
        <f t="shared" si="29"/>
      </c>
      <c r="H207" s="17">
        <f t="shared" si="24"/>
      </c>
      <c r="J207" s="17"/>
      <c r="K207" s="17"/>
      <c r="L207" s="17"/>
    </row>
    <row r="208" spans="2:12" ht="12.75">
      <c r="B208" s="15" t="str">
        <f t="shared" si="25"/>
        <v>-</v>
      </c>
      <c r="C208" s="16">
        <f t="shared" si="26"/>
      </c>
      <c r="D208" s="17">
        <f t="shared" si="23"/>
      </c>
      <c r="E208" s="17">
        <f t="shared" si="27"/>
      </c>
      <c r="F208" s="17">
        <f t="shared" si="28"/>
      </c>
      <c r="G208" s="17">
        <f t="shared" si="29"/>
      </c>
      <c r="H208" s="17">
        <f t="shared" si="24"/>
      </c>
      <c r="J208" s="17"/>
      <c r="K208" s="17"/>
      <c r="L208" s="17"/>
    </row>
    <row r="209" spans="2:12" ht="12.75">
      <c r="B209" s="15" t="str">
        <f t="shared" si="25"/>
        <v>-</v>
      </c>
      <c r="C209" s="16">
        <f t="shared" si="26"/>
      </c>
      <c r="D209" s="17">
        <f t="shared" si="23"/>
      </c>
      <c r="E209" s="17">
        <f t="shared" si="27"/>
      </c>
      <c r="F209" s="17">
        <f t="shared" si="28"/>
      </c>
      <c r="G209" s="17">
        <f t="shared" si="29"/>
      </c>
      <c r="H209" s="17">
        <f t="shared" si="24"/>
      </c>
      <c r="J209" s="17"/>
      <c r="K209" s="17"/>
      <c r="L209" s="17"/>
    </row>
    <row r="210" spans="2:12" ht="12.75">
      <c r="B210" s="15" t="str">
        <f t="shared" si="25"/>
        <v>-</v>
      </c>
      <c r="C210" s="16">
        <f t="shared" si="26"/>
      </c>
      <c r="D210" s="17">
        <f t="shared" si="23"/>
      </c>
      <c r="E210" s="17">
        <f t="shared" si="27"/>
      </c>
      <c r="F210" s="17">
        <f t="shared" si="28"/>
      </c>
      <c r="G210" s="17">
        <f t="shared" si="29"/>
      </c>
      <c r="H210" s="17">
        <f t="shared" si="24"/>
      </c>
      <c r="J210" s="17"/>
      <c r="K210" s="17"/>
      <c r="L210" s="17"/>
    </row>
    <row r="211" spans="2:12" ht="12.75">
      <c r="B211" s="15" t="str">
        <f t="shared" si="25"/>
        <v>-</v>
      </c>
      <c r="C211" s="16">
        <f t="shared" si="26"/>
      </c>
      <c r="D211" s="17">
        <f t="shared" si="23"/>
      </c>
      <c r="E211" s="17">
        <f t="shared" si="27"/>
      </c>
      <c r="F211" s="17">
        <f t="shared" si="28"/>
      </c>
      <c r="G211" s="17">
        <f t="shared" si="29"/>
      </c>
      <c r="H211" s="17">
        <f t="shared" si="24"/>
      </c>
      <c r="J211" s="17"/>
      <c r="K211" s="17"/>
      <c r="L211" s="17"/>
    </row>
    <row r="212" spans="2:12" ht="12.75">
      <c r="B212" s="15" t="str">
        <f t="shared" si="25"/>
        <v>-</v>
      </c>
      <c r="C212" s="16">
        <f t="shared" si="26"/>
      </c>
      <c r="D212" s="17">
        <f t="shared" si="23"/>
      </c>
      <c r="E212" s="17">
        <f t="shared" si="27"/>
      </c>
      <c r="F212" s="17">
        <f t="shared" si="28"/>
      </c>
      <c r="G212" s="17">
        <f t="shared" si="29"/>
      </c>
      <c r="H212" s="17">
        <f t="shared" si="24"/>
      </c>
      <c r="J212" s="17"/>
      <c r="K212" s="17"/>
      <c r="L212" s="17"/>
    </row>
    <row r="213" spans="2:12" ht="12.75">
      <c r="B213" s="15" t="str">
        <f t="shared" si="25"/>
        <v>-</v>
      </c>
      <c r="C213" s="16">
        <f t="shared" si="26"/>
      </c>
      <c r="D213" s="17">
        <f t="shared" si="23"/>
      </c>
      <c r="E213" s="17">
        <f t="shared" si="27"/>
      </c>
      <c r="F213" s="17">
        <f t="shared" si="28"/>
      </c>
      <c r="G213" s="17">
        <f t="shared" si="29"/>
      </c>
      <c r="H213" s="17">
        <f t="shared" si="24"/>
      </c>
      <c r="J213" s="17"/>
      <c r="K213" s="17"/>
      <c r="L213" s="17"/>
    </row>
    <row r="214" spans="2:12" ht="12.75">
      <c r="B214" s="15" t="str">
        <f t="shared" si="25"/>
        <v>-</v>
      </c>
      <c r="C214" s="16">
        <f t="shared" si="26"/>
      </c>
      <c r="D214" s="17">
        <f t="shared" si="23"/>
      </c>
      <c r="E214" s="17">
        <f t="shared" si="27"/>
      </c>
      <c r="F214" s="17">
        <f t="shared" si="28"/>
      </c>
      <c r="G214" s="17">
        <f t="shared" si="29"/>
      </c>
      <c r="H214" s="17">
        <f t="shared" si="24"/>
      </c>
      <c r="J214" s="17"/>
      <c r="K214" s="17"/>
      <c r="L214" s="17"/>
    </row>
    <row r="215" spans="2:12" ht="12.75">
      <c r="B215" s="15" t="str">
        <f t="shared" si="25"/>
        <v>-</v>
      </c>
      <c r="C215" s="16">
        <f t="shared" si="26"/>
      </c>
      <c r="D215" s="17">
        <f t="shared" si="23"/>
      </c>
      <c r="E215" s="17">
        <f t="shared" si="27"/>
      </c>
      <c r="F215" s="17">
        <f t="shared" si="28"/>
      </c>
      <c r="G215" s="17">
        <f t="shared" si="29"/>
      </c>
      <c r="H215" s="17">
        <f t="shared" si="24"/>
      </c>
      <c r="J215" s="17"/>
      <c r="K215" s="17"/>
      <c r="L215" s="17"/>
    </row>
    <row r="216" spans="2:12" ht="12.75">
      <c r="B216" s="15" t="str">
        <f t="shared" si="25"/>
        <v>-</v>
      </c>
      <c r="C216" s="16">
        <f t="shared" si="26"/>
      </c>
      <c r="D216" s="17">
        <f t="shared" si="23"/>
      </c>
      <c r="E216" s="17">
        <f t="shared" si="27"/>
      </c>
      <c r="F216" s="17">
        <f t="shared" si="28"/>
      </c>
      <c r="G216" s="17">
        <f t="shared" si="29"/>
      </c>
      <c r="H216" s="17">
        <f t="shared" si="24"/>
      </c>
      <c r="J216" s="17"/>
      <c r="K216" s="17"/>
      <c r="L216" s="17"/>
    </row>
    <row r="217" spans="2:12" ht="12.75">
      <c r="B217" s="15" t="str">
        <f t="shared" si="25"/>
        <v>-</v>
      </c>
      <c r="C217" s="16">
        <f t="shared" si="26"/>
      </c>
      <c r="D217" s="17">
        <f t="shared" si="23"/>
      </c>
      <c r="E217" s="17">
        <f t="shared" si="27"/>
      </c>
      <c r="F217" s="17">
        <f t="shared" si="28"/>
      </c>
      <c r="G217" s="17">
        <f t="shared" si="29"/>
      </c>
      <c r="H217" s="17">
        <f t="shared" si="24"/>
      </c>
      <c r="J217" s="17"/>
      <c r="K217" s="17"/>
      <c r="L217" s="17"/>
    </row>
    <row r="218" spans="2:12" ht="12.75">
      <c r="B218" s="15" t="str">
        <f t="shared" si="25"/>
        <v>-</v>
      </c>
      <c r="C218" s="16">
        <f t="shared" si="26"/>
      </c>
      <c r="D218" s="17">
        <f t="shared" si="23"/>
      </c>
      <c r="E218" s="17">
        <f t="shared" si="27"/>
      </c>
      <c r="F218" s="17">
        <f t="shared" si="28"/>
      </c>
      <c r="G218" s="17">
        <f t="shared" si="29"/>
      </c>
      <c r="H218" s="17">
        <f t="shared" si="24"/>
      </c>
      <c r="J218" s="17"/>
      <c r="K218" s="17"/>
      <c r="L218" s="17"/>
    </row>
    <row r="219" spans="2:12" ht="12.75">
      <c r="B219" s="15" t="str">
        <f t="shared" si="25"/>
        <v>-</v>
      </c>
      <c r="C219" s="16">
        <f t="shared" si="26"/>
      </c>
      <c r="D219" s="17">
        <f t="shared" si="23"/>
      </c>
      <c r="E219" s="17">
        <f t="shared" si="27"/>
      </c>
      <c r="F219" s="17">
        <f t="shared" si="28"/>
      </c>
      <c r="G219" s="17">
        <f t="shared" si="29"/>
      </c>
      <c r="H219" s="17">
        <f t="shared" si="24"/>
      </c>
      <c r="J219" s="17"/>
      <c r="K219" s="17"/>
      <c r="L219" s="17"/>
    </row>
    <row r="220" spans="2:12" ht="12.75">
      <c r="B220" s="15" t="str">
        <f t="shared" si="25"/>
        <v>-</v>
      </c>
      <c r="C220" s="16">
        <f t="shared" si="26"/>
      </c>
      <c r="D220" s="17">
        <f t="shared" si="23"/>
      </c>
      <c r="E220" s="17">
        <f t="shared" si="27"/>
      </c>
      <c r="F220" s="17">
        <f t="shared" si="28"/>
      </c>
      <c r="G220" s="17">
        <f t="shared" si="29"/>
      </c>
      <c r="H220" s="17">
        <f t="shared" si="24"/>
      </c>
      <c r="J220" s="17"/>
      <c r="K220" s="17"/>
      <c r="L220" s="17"/>
    </row>
    <row r="221" spans="2:12" ht="12.75">
      <c r="B221" s="15" t="str">
        <f t="shared" si="25"/>
        <v>-</v>
      </c>
      <c r="C221" s="16">
        <f t="shared" si="26"/>
      </c>
      <c r="D221" s="17">
        <f t="shared" si="23"/>
      </c>
      <c r="E221" s="17">
        <f t="shared" si="27"/>
      </c>
      <c r="F221" s="17">
        <f t="shared" si="28"/>
      </c>
      <c r="G221" s="17">
        <f t="shared" si="29"/>
      </c>
      <c r="H221" s="17">
        <f t="shared" si="24"/>
      </c>
      <c r="J221" s="17"/>
      <c r="K221" s="17"/>
      <c r="L221" s="17"/>
    </row>
    <row r="222" spans="2:12" ht="12.75">
      <c r="B222" s="15" t="str">
        <f t="shared" si="25"/>
        <v>-</v>
      </c>
      <c r="C222" s="16">
        <f t="shared" si="26"/>
      </c>
      <c r="D222" s="17">
        <f t="shared" si="23"/>
      </c>
      <c r="E222" s="17">
        <f t="shared" si="27"/>
      </c>
      <c r="F222" s="17">
        <f t="shared" si="28"/>
      </c>
      <c r="G222" s="17">
        <f t="shared" si="29"/>
      </c>
      <c r="H222" s="17">
        <f t="shared" si="24"/>
      </c>
      <c r="J222" s="17"/>
      <c r="K222" s="17"/>
      <c r="L222" s="17"/>
    </row>
    <row r="223" spans="2:12" ht="12.75">
      <c r="B223" s="15" t="str">
        <f t="shared" si="25"/>
        <v>-</v>
      </c>
      <c r="C223" s="16">
        <f t="shared" si="26"/>
      </c>
      <c r="D223" s="17">
        <f t="shared" si="23"/>
      </c>
      <c r="E223" s="17">
        <f t="shared" si="27"/>
      </c>
      <c r="F223" s="17">
        <f t="shared" si="28"/>
      </c>
      <c r="G223" s="17">
        <f t="shared" si="29"/>
      </c>
      <c r="H223" s="17">
        <f t="shared" si="24"/>
      </c>
      <c r="J223" s="17"/>
      <c r="K223" s="17"/>
      <c r="L223" s="17"/>
    </row>
    <row r="224" spans="2:12" ht="12.75">
      <c r="B224" s="15" t="str">
        <f t="shared" si="25"/>
        <v>-</v>
      </c>
      <c r="C224" s="16">
        <f t="shared" si="26"/>
      </c>
      <c r="D224" s="17">
        <f t="shared" si="23"/>
      </c>
      <c r="E224" s="17">
        <f t="shared" si="27"/>
      </c>
      <c r="F224" s="17">
        <f t="shared" si="28"/>
      </c>
      <c r="G224" s="17">
        <f t="shared" si="29"/>
      </c>
      <c r="H224" s="17">
        <f t="shared" si="24"/>
      </c>
      <c r="J224" s="17"/>
      <c r="K224" s="17"/>
      <c r="L224" s="17"/>
    </row>
    <row r="225" spans="2:12" ht="12.75">
      <c r="B225" s="15" t="str">
        <f t="shared" si="25"/>
        <v>-</v>
      </c>
      <c r="C225" s="16">
        <f t="shared" si="26"/>
      </c>
      <c r="D225" s="17">
        <f t="shared" si="23"/>
      </c>
      <c r="E225" s="17">
        <f t="shared" si="27"/>
      </c>
      <c r="F225" s="17">
        <f t="shared" si="28"/>
      </c>
      <c r="G225" s="17">
        <f t="shared" si="29"/>
      </c>
      <c r="H225" s="17">
        <f t="shared" si="24"/>
      </c>
      <c r="J225" s="17"/>
      <c r="K225" s="17"/>
      <c r="L225" s="17"/>
    </row>
    <row r="226" spans="2:12" ht="12.75">
      <c r="B226" s="15" t="str">
        <f t="shared" si="25"/>
        <v>-</v>
      </c>
      <c r="C226" s="16">
        <f t="shared" si="26"/>
      </c>
      <c r="D226" s="17">
        <f t="shared" si="23"/>
      </c>
      <c r="E226" s="17">
        <f t="shared" si="27"/>
      </c>
      <c r="F226" s="17">
        <f t="shared" si="28"/>
      </c>
      <c r="G226" s="17">
        <f t="shared" si="29"/>
      </c>
      <c r="H226" s="17">
        <f t="shared" si="24"/>
      </c>
      <c r="J226" s="17"/>
      <c r="K226" s="17"/>
      <c r="L226" s="17"/>
    </row>
    <row r="227" spans="2:12" ht="12.75">
      <c r="B227" s="15" t="str">
        <f t="shared" si="25"/>
        <v>-</v>
      </c>
      <c r="C227" s="16">
        <f t="shared" si="26"/>
      </c>
      <c r="D227" s="17">
        <f t="shared" si="23"/>
      </c>
      <c r="E227" s="17">
        <f t="shared" si="27"/>
      </c>
      <c r="F227" s="17">
        <f t="shared" si="28"/>
      </c>
      <c r="G227" s="17">
        <f t="shared" si="29"/>
      </c>
      <c r="H227" s="17">
        <f t="shared" si="24"/>
      </c>
      <c r="J227" s="17"/>
      <c r="K227" s="17"/>
      <c r="L227" s="17"/>
    </row>
    <row r="228" spans="2:12" ht="12.75">
      <c r="B228" s="15" t="str">
        <f t="shared" si="25"/>
        <v>-</v>
      </c>
      <c r="C228" s="16">
        <f t="shared" si="26"/>
      </c>
      <c r="D228" s="17">
        <f t="shared" si="23"/>
      </c>
      <c r="E228" s="17">
        <f t="shared" si="27"/>
      </c>
      <c r="F228" s="17">
        <f t="shared" si="28"/>
      </c>
      <c r="G228" s="17">
        <f t="shared" si="29"/>
      </c>
      <c r="H228" s="17">
        <f t="shared" si="24"/>
      </c>
      <c r="J228" s="17"/>
      <c r="K228" s="17"/>
      <c r="L228" s="17"/>
    </row>
    <row r="229" spans="2:12" ht="12.75">
      <c r="B229" s="15" t="str">
        <f t="shared" si="25"/>
        <v>-</v>
      </c>
      <c r="C229" s="16">
        <f t="shared" si="26"/>
      </c>
      <c r="D229" s="17">
        <f t="shared" si="23"/>
      </c>
      <c r="E229" s="17">
        <f t="shared" si="27"/>
      </c>
      <c r="F229" s="17">
        <f t="shared" si="28"/>
      </c>
      <c r="G229" s="17">
        <f t="shared" si="29"/>
      </c>
      <c r="H229" s="17">
        <f t="shared" si="24"/>
      </c>
      <c r="J229" s="17"/>
      <c r="K229" s="17"/>
      <c r="L229" s="17"/>
    </row>
    <row r="230" spans="2:12" ht="12.75">
      <c r="B230" s="15" t="str">
        <f t="shared" si="25"/>
        <v>-</v>
      </c>
      <c r="C230" s="16">
        <f t="shared" si="26"/>
      </c>
      <c r="D230" s="17">
        <f t="shared" si="23"/>
      </c>
      <c r="E230" s="17">
        <f t="shared" si="27"/>
      </c>
      <c r="F230" s="17">
        <f t="shared" si="28"/>
      </c>
      <c r="G230" s="17">
        <f t="shared" si="29"/>
      </c>
      <c r="H230" s="17">
        <f t="shared" si="24"/>
      </c>
      <c r="J230" s="17"/>
      <c r="K230" s="17"/>
      <c r="L230" s="17"/>
    </row>
    <row r="231" spans="2:12" ht="12.75">
      <c r="B231" s="15" t="str">
        <f t="shared" si="25"/>
        <v>-</v>
      </c>
      <c r="C231" s="16">
        <f t="shared" si="26"/>
      </c>
      <c r="D231" s="17">
        <f t="shared" si="23"/>
      </c>
      <c r="E231" s="17">
        <f t="shared" si="27"/>
      </c>
      <c r="F231" s="17">
        <f t="shared" si="28"/>
      </c>
      <c r="G231" s="17">
        <f t="shared" si="29"/>
      </c>
      <c r="H231" s="17">
        <f t="shared" si="24"/>
      </c>
      <c r="J231" s="17"/>
      <c r="K231" s="17"/>
      <c r="L231" s="17"/>
    </row>
    <row r="232" spans="2:12" ht="12.75">
      <c r="B232" s="15" t="str">
        <f t="shared" si="25"/>
        <v>-</v>
      </c>
      <c r="C232" s="16">
        <f t="shared" si="26"/>
      </c>
      <c r="D232" s="17">
        <f t="shared" si="23"/>
      </c>
      <c r="E232" s="17">
        <f t="shared" si="27"/>
      </c>
      <c r="F232" s="17">
        <f t="shared" si="28"/>
      </c>
      <c r="G232" s="17">
        <f t="shared" si="29"/>
      </c>
      <c r="H232" s="17">
        <f t="shared" si="24"/>
      </c>
      <c r="J232" s="17"/>
      <c r="K232" s="17"/>
      <c r="L232" s="17"/>
    </row>
    <row r="233" spans="2:12" ht="12.75">
      <c r="B233" s="15" t="str">
        <f t="shared" si="25"/>
        <v>-</v>
      </c>
      <c r="C233" s="16">
        <f t="shared" si="26"/>
      </c>
      <c r="D233" s="17">
        <f t="shared" si="23"/>
      </c>
      <c r="E233" s="17">
        <f t="shared" si="27"/>
      </c>
      <c r="F233" s="17">
        <f t="shared" si="28"/>
      </c>
      <c r="G233" s="17">
        <f t="shared" si="29"/>
      </c>
      <c r="H233" s="17">
        <f t="shared" si="24"/>
      </c>
      <c r="J233" s="17"/>
      <c r="K233" s="17"/>
      <c r="L233" s="17"/>
    </row>
    <row r="234" spans="2:12" ht="12.75">
      <c r="B234" s="15" t="str">
        <f t="shared" si="25"/>
        <v>-</v>
      </c>
      <c r="C234" s="16">
        <f t="shared" si="26"/>
      </c>
      <c r="D234" s="17">
        <f t="shared" si="23"/>
      </c>
      <c r="E234" s="17">
        <f t="shared" si="27"/>
      </c>
      <c r="F234" s="17">
        <f t="shared" si="28"/>
      </c>
      <c r="G234" s="17">
        <f t="shared" si="29"/>
      </c>
      <c r="H234" s="17">
        <f t="shared" si="24"/>
      </c>
      <c r="J234" s="17"/>
      <c r="K234" s="17"/>
      <c r="L234" s="17"/>
    </row>
    <row r="235" spans="2:12" ht="12.75">
      <c r="B235" s="15" t="str">
        <f t="shared" si="25"/>
        <v>-</v>
      </c>
      <c r="C235" s="16">
        <f t="shared" si="26"/>
      </c>
      <c r="D235" s="17">
        <f t="shared" si="23"/>
      </c>
      <c r="E235" s="17">
        <f t="shared" si="27"/>
      </c>
      <c r="F235" s="17">
        <f t="shared" si="28"/>
      </c>
      <c r="G235" s="17">
        <f t="shared" si="29"/>
      </c>
      <c r="H235" s="17">
        <f t="shared" si="24"/>
      </c>
      <c r="J235" s="17"/>
      <c r="K235" s="17"/>
      <c r="L235" s="17"/>
    </row>
    <row r="236" spans="2:12" ht="12.75">
      <c r="B236" s="15" t="str">
        <f t="shared" si="25"/>
        <v>-</v>
      </c>
      <c r="C236" s="16">
        <f t="shared" si="26"/>
      </c>
      <c r="D236" s="17">
        <f t="shared" si="23"/>
      </c>
      <c r="E236" s="17">
        <f t="shared" si="27"/>
      </c>
      <c r="F236" s="17">
        <f t="shared" si="28"/>
      </c>
      <c r="G236" s="17">
        <f t="shared" si="29"/>
      </c>
      <c r="H236" s="17">
        <f t="shared" si="24"/>
      </c>
      <c r="J236" s="17"/>
      <c r="K236" s="17"/>
      <c r="L236" s="17"/>
    </row>
    <row r="237" spans="2:12" ht="12.75">
      <c r="B237" s="15" t="str">
        <f t="shared" si="25"/>
        <v>-</v>
      </c>
      <c r="C237" s="16">
        <f t="shared" si="26"/>
      </c>
      <c r="D237" s="17">
        <f t="shared" si="23"/>
      </c>
      <c r="E237" s="17">
        <f t="shared" si="27"/>
      </c>
      <c r="F237" s="17">
        <f t="shared" si="28"/>
      </c>
      <c r="G237" s="17">
        <f t="shared" si="29"/>
      </c>
      <c r="H237" s="17">
        <f t="shared" si="24"/>
      </c>
      <c r="J237" s="17"/>
      <c r="K237" s="17"/>
      <c r="L237" s="17"/>
    </row>
    <row r="238" spans="2:12" ht="12.75">
      <c r="B238" s="15" t="str">
        <f t="shared" si="25"/>
        <v>-</v>
      </c>
      <c r="C238" s="16">
        <f t="shared" si="26"/>
      </c>
      <c r="D238" s="17">
        <f t="shared" si="23"/>
      </c>
      <c r="E238" s="17">
        <f t="shared" si="27"/>
      </c>
      <c r="F238" s="17">
        <f t="shared" si="28"/>
      </c>
      <c r="G238" s="17">
        <f t="shared" si="29"/>
      </c>
      <c r="H238" s="17">
        <f t="shared" si="24"/>
      </c>
      <c r="J238" s="17"/>
      <c r="K238" s="17"/>
      <c r="L238" s="17"/>
    </row>
    <row r="239" spans="2:12" ht="12.75">
      <c r="B239" s="15" t="str">
        <f t="shared" si="25"/>
        <v>-</v>
      </c>
      <c r="C239" s="16">
        <f t="shared" si="26"/>
      </c>
      <c r="D239" s="17">
        <f t="shared" si="23"/>
      </c>
      <c r="E239" s="17">
        <f t="shared" si="27"/>
      </c>
      <c r="F239" s="17">
        <f t="shared" si="28"/>
      </c>
      <c r="G239" s="17">
        <f t="shared" si="29"/>
      </c>
      <c r="H239" s="17">
        <f t="shared" si="24"/>
      </c>
      <c r="J239" s="17"/>
      <c r="K239" s="17"/>
      <c r="L239" s="17"/>
    </row>
    <row r="240" spans="2:12" ht="12.75">
      <c r="B240" s="15" t="str">
        <f t="shared" si="25"/>
        <v>-</v>
      </c>
      <c r="C240" s="16">
        <f t="shared" si="26"/>
      </c>
      <c r="D240" s="17">
        <f t="shared" si="23"/>
      </c>
      <c r="E240" s="17">
        <f t="shared" si="27"/>
      </c>
      <c r="F240" s="17">
        <f t="shared" si="28"/>
      </c>
      <c r="G240" s="17">
        <f t="shared" si="29"/>
      </c>
      <c r="H240" s="17">
        <f t="shared" si="24"/>
      </c>
      <c r="J240" s="17"/>
      <c r="K240" s="17"/>
      <c r="L240" s="17"/>
    </row>
    <row r="241" spans="2:12" ht="12.75">
      <c r="B241" s="15" t="str">
        <f t="shared" si="25"/>
        <v>-</v>
      </c>
      <c r="C241" s="16">
        <f t="shared" si="26"/>
      </c>
      <c r="D241" s="17">
        <f aca="true" t="shared" si="30" ref="D241:D304">IF(ISNUMBER(B241),D240-F240,"")</f>
      </c>
      <c r="E241" s="17">
        <f t="shared" si="27"/>
      </c>
      <c r="F241" s="17">
        <f t="shared" si="28"/>
      </c>
      <c r="G241" s="17">
        <f t="shared" si="29"/>
      </c>
      <c r="H241" s="17">
        <f aca="true" t="shared" si="31" ref="H241:H304">IF(ISNUMBER(B241),E241+F241+G241,"")</f>
      </c>
      <c r="J241" s="17"/>
      <c r="K241" s="17"/>
      <c r="L241" s="17"/>
    </row>
    <row r="242" spans="2:12" ht="12.75">
      <c r="B242" s="15" t="str">
        <f t="shared" si="25"/>
        <v>-</v>
      </c>
      <c r="C242" s="16">
        <f t="shared" si="26"/>
      </c>
      <c r="D242" s="17">
        <f t="shared" si="30"/>
      </c>
      <c r="E242" s="17">
        <f t="shared" si="27"/>
      </c>
      <c r="F242" s="17">
        <f t="shared" si="28"/>
      </c>
      <c r="G242" s="17">
        <f t="shared" si="29"/>
      </c>
      <c r="H242" s="17">
        <f t="shared" si="31"/>
      </c>
      <c r="J242" s="17"/>
      <c r="K242" s="17"/>
      <c r="L242" s="17"/>
    </row>
    <row r="243" spans="2:12" ht="12.75">
      <c r="B243" s="15" t="str">
        <f t="shared" si="25"/>
        <v>-</v>
      </c>
      <c r="C243" s="16">
        <f t="shared" si="26"/>
      </c>
      <c r="D243" s="17">
        <f t="shared" si="30"/>
      </c>
      <c r="E243" s="17">
        <f t="shared" si="27"/>
      </c>
      <c r="F243" s="17">
        <f t="shared" si="28"/>
      </c>
      <c r="G243" s="17">
        <f t="shared" si="29"/>
      </c>
      <c r="H243" s="17">
        <f t="shared" si="31"/>
      </c>
      <c r="J243" s="17"/>
      <c r="K243" s="17"/>
      <c r="L243" s="17"/>
    </row>
    <row r="244" spans="2:12" ht="12.75">
      <c r="B244" s="15" t="str">
        <f t="shared" si="25"/>
        <v>-</v>
      </c>
      <c r="C244" s="16">
        <f t="shared" si="26"/>
      </c>
      <c r="D244" s="17">
        <f t="shared" si="30"/>
      </c>
      <c r="E244" s="17">
        <f t="shared" si="27"/>
      </c>
      <c r="F244" s="17">
        <f t="shared" si="28"/>
      </c>
      <c r="G244" s="17">
        <f t="shared" si="29"/>
      </c>
      <c r="H244" s="17">
        <f t="shared" si="31"/>
      </c>
      <c r="J244" s="17"/>
      <c r="K244" s="17"/>
      <c r="L244" s="17"/>
    </row>
    <row r="245" spans="2:12" ht="12.75">
      <c r="B245" s="15" t="str">
        <f t="shared" si="25"/>
        <v>-</v>
      </c>
      <c r="C245" s="16">
        <f t="shared" si="26"/>
      </c>
      <c r="D245" s="17">
        <f t="shared" si="30"/>
      </c>
      <c r="E245" s="17">
        <f t="shared" si="27"/>
      </c>
      <c r="F245" s="17">
        <f t="shared" si="28"/>
      </c>
      <c r="G245" s="17">
        <f t="shared" si="29"/>
      </c>
      <c r="H245" s="17">
        <f t="shared" si="31"/>
      </c>
      <c r="J245" s="17"/>
      <c r="K245" s="17"/>
      <c r="L245" s="17"/>
    </row>
    <row r="246" spans="2:12" ht="12.75">
      <c r="B246" s="15" t="str">
        <f t="shared" si="25"/>
        <v>-</v>
      </c>
      <c r="C246" s="16">
        <f t="shared" si="26"/>
      </c>
      <c r="D246" s="17">
        <f t="shared" si="30"/>
      </c>
      <c r="E246" s="17">
        <f t="shared" si="27"/>
      </c>
      <c r="F246" s="17">
        <f t="shared" si="28"/>
      </c>
      <c r="G246" s="17">
        <f t="shared" si="29"/>
      </c>
      <c r="H246" s="17">
        <f t="shared" si="31"/>
      </c>
      <c r="J246" s="17"/>
      <c r="K246" s="17"/>
      <c r="L246" s="17"/>
    </row>
    <row r="247" spans="2:12" ht="12.75">
      <c r="B247" s="15" t="str">
        <f t="shared" si="25"/>
        <v>-</v>
      </c>
      <c r="C247" s="16">
        <f t="shared" si="26"/>
      </c>
      <c r="D247" s="17">
        <f t="shared" si="30"/>
      </c>
      <c r="E247" s="17">
        <f t="shared" si="27"/>
      </c>
      <c r="F247" s="17">
        <f t="shared" si="28"/>
      </c>
      <c r="G247" s="17">
        <f t="shared" si="29"/>
      </c>
      <c r="H247" s="17">
        <f t="shared" si="31"/>
      </c>
      <c r="J247" s="17"/>
      <c r="K247" s="17"/>
      <c r="L247" s="17"/>
    </row>
    <row r="248" spans="2:12" ht="12.75">
      <c r="B248" s="15" t="str">
        <f t="shared" si="25"/>
        <v>-</v>
      </c>
      <c r="C248" s="16">
        <f t="shared" si="26"/>
      </c>
      <c r="D248" s="17">
        <f t="shared" si="30"/>
      </c>
      <c r="E248" s="17">
        <f t="shared" si="27"/>
      </c>
      <c r="F248" s="17">
        <f t="shared" si="28"/>
      </c>
      <c r="G248" s="17">
        <f t="shared" si="29"/>
      </c>
      <c r="H248" s="17">
        <f t="shared" si="31"/>
      </c>
      <c r="J248" s="17"/>
      <c r="K248" s="17"/>
      <c r="L248" s="17"/>
    </row>
    <row r="249" spans="2:12" ht="12.75">
      <c r="B249" s="15" t="str">
        <f t="shared" si="25"/>
        <v>-</v>
      </c>
      <c r="C249" s="16">
        <f t="shared" si="26"/>
      </c>
      <c r="D249" s="17">
        <f t="shared" si="30"/>
      </c>
      <c r="E249" s="17">
        <f t="shared" si="27"/>
      </c>
      <c r="F249" s="17">
        <f t="shared" si="28"/>
      </c>
      <c r="G249" s="17">
        <f t="shared" si="29"/>
      </c>
      <c r="H249" s="17">
        <f t="shared" si="31"/>
      </c>
      <c r="J249" s="17"/>
      <c r="K249" s="17"/>
      <c r="L249" s="17"/>
    </row>
    <row r="250" spans="2:12" ht="12.75">
      <c r="B250" s="15" t="str">
        <f t="shared" si="25"/>
        <v>-</v>
      </c>
      <c r="C250" s="16">
        <f t="shared" si="26"/>
      </c>
      <c r="D250" s="17">
        <f t="shared" si="30"/>
      </c>
      <c r="E250" s="17">
        <f t="shared" si="27"/>
      </c>
      <c r="F250" s="17">
        <f t="shared" si="28"/>
      </c>
      <c r="G250" s="17">
        <f t="shared" si="29"/>
      </c>
      <c r="H250" s="17">
        <f t="shared" si="31"/>
      </c>
      <c r="J250" s="17"/>
      <c r="K250" s="17"/>
      <c r="L250" s="17"/>
    </row>
    <row r="251" spans="2:12" ht="12.75">
      <c r="B251" s="15" t="str">
        <f t="shared" si="25"/>
        <v>-</v>
      </c>
      <c r="C251" s="16">
        <f t="shared" si="26"/>
      </c>
      <c r="D251" s="17">
        <f t="shared" si="30"/>
      </c>
      <c r="E251" s="17">
        <f t="shared" si="27"/>
      </c>
      <c r="F251" s="17">
        <f t="shared" si="28"/>
      </c>
      <c r="G251" s="17">
        <f t="shared" si="29"/>
      </c>
      <c r="H251" s="17">
        <f t="shared" si="31"/>
      </c>
      <c r="J251" s="17"/>
      <c r="K251" s="17"/>
      <c r="L251" s="17"/>
    </row>
    <row r="252" spans="2:12" ht="12.75">
      <c r="B252" s="15" t="str">
        <f t="shared" si="25"/>
        <v>-</v>
      </c>
      <c r="C252" s="16">
        <f t="shared" si="26"/>
      </c>
      <c r="D252" s="17">
        <f t="shared" si="30"/>
      </c>
      <c r="E252" s="17">
        <f t="shared" si="27"/>
      </c>
      <c r="F252" s="17">
        <f t="shared" si="28"/>
      </c>
      <c r="G252" s="17">
        <f t="shared" si="29"/>
      </c>
      <c r="H252" s="17">
        <f t="shared" si="31"/>
      </c>
      <c r="J252" s="17"/>
      <c r="K252" s="17"/>
      <c r="L252" s="17"/>
    </row>
    <row r="253" spans="2:12" ht="12.75">
      <c r="B253" s="15" t="str">
        <f t="shared" si="25"/>
        <v>-</v>
      </c>
      <c r="C253" s="16">
        <f t="shared" si="26"/>
      </c>
      <c r="D253" s="17">
        <f t="shared" si="30"/>
      </c>
      <c r="E253" s="17">
        <f t="shared" si="27"/>
      </c>
      <c r="F253" s="17">
        <f t="shared" si="28"/>
      </c>
      <c r="G253" s="17">
        <f t="shared" si="29"/>
      </c>
      <c r="H253" s="17">
        <f t="shared" si="31"/>
      </c>
      <c r="J253" s="17"/>
      <c r="K253" s="17"/>
      <c r="L253" s="17"/>
    </row>
    <row r="254" spans="2:12" ht="12.75">
      <c r="B254" s="15" t="str">
        <f t="shared" si="25"/>
        <v>-</v>
      </c>
      <c r="C254" s="16">
        <f t="shared" si="26"/>
      </c>
      <c r="D254" s="17">
        <f t="shared" si="30"/>
      </c>
      <c r="E254" s="17">
        <f t="shared" si="27"/>
      </c>
      <c r="F254" s="17">
        <f t="shared" si="28"/>
      </c>
      <c r="G254" s="17">
        <f t="shared" si="29"/>
      </c>
      <c r="H254" s="17">
        <f t="shared" si="31"/>
      </c>
      <c r="J254" s="17"/>
      <c r="K254" s="17"/>
      <c r="L254" s="17"/>
    </row>
    <row r="255" spans="2:12" ht="12.75">
      <c r="B255" s="15" t="str">
        <f t="shared" si="25"/>
        <v>-</v>
      </c>
      <c r="C255" s="16">
        <f t="shared" si="26"/>
      </c>
      <c r="D255" s="17">
        <f t="shared" si="30"/>
      </c>
      <c r="E255" s="17">
        <f t="shared" si="27"/>
      </c>
      <c r="F255" s="17">
        <f t="shared" si="28"/>
      </c>
      <c r="G255" s="17">
        <f t="shared" si="29"/>
      </c>
      <c r="H255" s="17">
        <f t="shared" si="31"/>
      </c>
      <c r="J255" s="17"/>
      <c r="K255" s="17"/>
      <c r="L255" s="17"/>
    </row>
    <row r="256" spans="2:12" ht="12.75">
      <c r="B256" s="15" t="str">
        <f t="shared" si="25"/>
        <v>-</v>
      </c>
      <c r="C256" s="16">
        <f t="shared" si="26"/>
      </c>
      <c r="D256" s="17">
        <f t="shared" si="30"/>
      </c>
      <c r="E256" s="17">
        <f t="shared" si="27"/>
      </c>
      <c r="F256" s="17">
        <f t="shared" si="28"/>
      </c>
      <c r="G256" s="17">
        <f t="shared" si="29"/>
      </c>
      <c r="H256" s="17">
        <f t="shared" si="31"/>
      </c>
      <c r="J256" s="17"/>
      <c r="K256" s="17"/>
      <c r="L256" s="17"/>
    </row>
    <row r="257" spans="2:12" ht="12.75">
      <c r="B257" s="15" t="str">
        <f t="shared" si="25"/>
        <v>-</v>
      </c>
      <c r="C257" s="16">
        <f t="shared" si="26"/>
      </c>
      <c r="D257" s="17">
        <f t="shared" si="30"/>
      </c>
      <c r="E257" s="17">
        <f t="shared" si="27"/>
      </c>
      <c r="F257" s="17">
        <f t="shared" si="28"/>
      </c>
      <c r="G257" s="17">
        <f t="shared" si="29"/>
      </c>
      <c r="H257" s="17">
        <f t="shared" si="31"/>
      </c>
      <c r="J257" s="17"/>
      <c r="K257" s="17"/>
      <c r="L257" s="17"/>
    </row>
    <row r="258" spans="2:12" ht="12.75">
      <c r="B258" s="15" t="str">
        <f t="shared" si="25"/>
        <v>-</v>
      </c>
      <c r="C258" s="16">
        <f t="shared" si="26"/>
      </c>
      <c r="D258" s="17">
        <f t="shared" si="30"/>
      </c>
      <c r="E258" s="17">
        <f t="shared" si="27"/>
      </c>
      <c r="F258" s="17">
        <f t="shared" si="28"/>
      </c>
      <c r="G258" s="17">
        <f t="shared" si="29"/>
      </c>
      <c r="H258" s="17">
        <f t="shared" si="31"/>
      </c>
      <c r="J258" s="17"/>
      <c r="K258" s="17"/>
      <c r="L258" s="17"/>
    </row>
    <row r="259" spans="2:12" ht="12.75">
      <c r="B259" s="15" t="str">
        <f t="shared" si="25"/>
        <v>-</v>
      </c>
      <c r="C259" s="16">
        <f t="shared" si="26"/>
      </c>
      <c r="D259" s="17">
        <f t="shared" si="30"/>
      </c>
      <c r="E259" s="17">
        <f t="shared" si="27"/>
      </c>
      <c r="F259" s="17">
        <f t="shared" si="28"/>
      </c>
      <c r="G259" s="17">
        <f t="shared" si="29"/>
      </c>
      <c r="H259" s="17">
        <f t="shared" si="31"/>
      </c>
      <c r="J259" s="17"/>
      <c r="K259" s="17"/>
      <c r="L259" s="17"/>
    </row>
    <row r="260" spans="2:12" ht="12.75">
      <c r="B260" s="15" t="str">
        <f t="shared" si="25"/>
        <v>-</v>
      </c>
      <c r="C260" s="16">
        <f t="shared" si="26"/>
      </c>
      <c r="D260" s="17">
        <f t="shared" si="30"/>
      </c>
      <c r="E260" s="17">
        <f t="shared" si="27"/>
      </c>
      <c r="F260" s="17">
        <f t="shared" si="28"/>
      </c>
      <c r="G260" s="17">
        <f t="shared" si="29"/>
      </c>
      <c r="H260" s="17">
        <f t="shared" si="31"/>
      </c>
      <c r="J260" s="17"/>
      <c r="K260" s="17"/>
      <c r="L260" s="17"/>
    </row>
    <row r="261" spans="2:12" ht="12.75">
      <c r="B261" s="15" t="str">
        <f t="shared" si="25"/>
        <v>-</v>
      </c>
      <c r="C261" s="16">
        <f t="shared" si="26"/>
      </c>
      <c r="D261" s="17">
        <f t="shared" si="30"/>
      </c>
      <c r="E261" s="17">
        <f t="shared" si="27"/>
      </c>
      <c r="F261" s="17">
        <f t="shared" si="28"/>
      </c>
      <c r="G261" s="17">
        <f t="shared" si="29"/>
      </c>
      <c r="H261" s="17">
        <f t="shared" si="31"/>
      </c>
      <c r="J261" s="17"/>
      <c r="K261" s="17"/>
      <c r="L261" s="17"/>
    </row>
    <row r="262" spans="2:12" ht="12.75">
      <c r="B262" s="15" t="str">
        <f t="shared" si="25"/>
        <v>-</v>
      </c>
      <c r="C262" s="16">
        <f t="shared" si="26"/>
      </c>
      <c r="D262" s="17">
        <f t="shared" si="30"/>
      </c>
      <c r="E262" s="17">
        <f t="shared" si="27"/>
      </c>
      <c r="F262" s="17">
        <f t="shared" si="28"/>
      </c>
      <c r="G262" s="17">
        <f t="shared" si="29"/>
      </c>
      <c r="H262" s="17">
        <f t="shared" si="31"/>
      </c>
      <c r="J262" s="17"/>
      <c r="K262" s="17"/>
      <c r="L262" s="17"/>
    </row>
    <row r="263" spans="2:12" ht="12.75">
      <c r="B263" s="15" t="str">
        <f t="shared" si="25"/>
        <v>-</v>
      </c>
      <c r="C263" s="16">
        <f t="shared" si="26"/>
      </c>
      <c r="D263" s="17">
        <f t="shared" si="30"/>
      </c>
      <c r="E263" s="17">
        <f t="shared" si="27"/>
      </c>
      <c r="F263" s="17">
        <f t="shared" si="28"/>
      </c>
      <c r="G263" s="17">
        <f t="shared" si="29"/>
      </c>
      <c r="H263" s="17">
        <f t="shared" si="31"/>
      </c>
      <c r="J263" s="17"/>
      <c r="K263" s="17"/>
      <c r="L263" s="17"/>
    </row>
    <row r="264" spans="2:12" ht="12.75">
      <c r="B264" s="15" t="str">
        <f t="shared" si="25"/>
        <v>-</v>
      </c>
      <c r="C264" s="16">
        <f t="shared" si="26"/>
      </c>
      <c r="D264" s="17">
        <f t="shared" si="30"/>
      </c>
      <c r="E264" s="17">
        <f t="shared" si="27"/>
      </c>
      <c r="F264" s="17">
        <f t="shared" si="28"/>
      </c>
      <c r="G264" s="17">
        <f t="shared" si="29"/>
      </c>
      <c r="H264" s="17">
        <f t="shared" si="31"/>
      </c>
      <c r="J264" s="17"/>
      <c r="K264" s="17"/>
      <c r="L264" s="17"/>
    </row>
    <row r="265" spans="2:12" ht="12.75">
      <c r="B265" s="15" t="str">
        <f t="shared" si="25"/>
        <v>-</v>
      </c>
      <c r="C265" s="16">
        <f t="shared" si="26"/>
      </c>
      <c r="D265" s="17">
        <f t="shared" si="30"/>
      </c>
      <c r="E265" s="17">
        <f t="shared" si="27"/>
      </c>
      <c r="F265" s="17">
        <f t="shared" si="28"/>
      </c>
      <c r="G265" s="17">
        <f t="shared" si="29"/>
      </c>
      <c r="H265" s="17">
        <f t="shared" si="31"/>
      </c>
      <c r="J265" s="17"/>
      <c r="K265" s="17"/>
      <c r="L265" s="17"/>
    </row>
    <row r="266" spans="2:12" ht="12.75">
      <c r="B266" s="15" t="str">
        <f t="shared" si="25"/>
        <v>-</v>
      </c>
      <c r="C266" s="16">
        <f t="shared" si="26"/>
      </c>
      <c r="D266" s="17">
        <f t="shared" si="30"/>
      </c>
      <c r="E266" s="17">
        <f t="shared" si="27"/>
      </c>
      <c r="F266" s="17">
        <f t="shared" si="28"/>
      </c>
      <c r="G266" s="17">
        <f t="shared" si="29"/>
      </c>
      <c r="H266" s="17">
        <f t="shared" si="31"/>
      </c>
      <c r="J266" s="17"/>
      <c r="K266" s="17"/>
      <c r="L266" s="17"/>
    </row>
    <row r="267" spans="2:12" ht="12.75">
      <c r="B267" s="15" t="str">
        <f t="shared" si="25"/>
        <v>-</v>
      </c>
      <c r="C267" s="16">
        <f t="shared" si="26"/>
      </c>
      <c r="D267" s="17">
        <f t="shared" si="30"/>
      </c>
      <c r="E267" s="17">
        <f t="shared" si="27"/>
      </c>
      <c r="F267" s="17">
        <f t="shared" si="28"/>
      </c>
      <c r="G267" s="17">
        <f t="shared" si="29"/>
      </c>
      <c r="H267" s="17">
        <f t="shared" si="31"/>
      </c>
      <c r="J267" s="17"/>
      <c r="K267" s="17"/>
      <c r="L267" s="17"/>
    </row>
    <row r="268" spans="2:12" ht="12.75">
      <c r="B268" s="15" t="str">
        <f aca="true" t="shared" si="32" ref="B268:B331">IF(B267&lt;$L$3,B267+1,"-")</f>
        <v>-</v>
      </c>
      <c r="C268" s="16">
        <f aca="true" t="shared" si="33" ref="C268:C331">IF(ISNUMBER(B268),MIN(DATE(YEAR($C$11),MONTH($C$11)+B268*12/$P$5,DAY($C$11)),DATE(YEAR($C$11),MONTH($C$11)+1+B268*12/$P$5,1)-1),"")</f>
      </c>
      <c r="D268" s="17">
        <f t="shared" si="30"/>
      </c>
      <c r="E268" s="17">
        <f aca="true" t="shared" si="34" ref="E268:E331">IF(ISNUMBER(B268),ROUND(D268*$L$7,$R$6),"")</f>
      </c>
      <c r="F268" s="17">
        <f aca="true" t="shared" si="35" ref="F268:F331">IF(ISNUMBER(B268),IF(B268=$L$3,D268,IF(B268&gt;$L$4,$H$3-E268,0)),"")</f>
      </c>
      <c r="G268" s="17">
        <f aca="true" t="shared" si="36" ref="G268:G331">IF(ISNUMBER(B268),$H$4,"")</f>
      </c>
      <c r="H268" s="17">
        <f t="shared" si="31"/>
      </c>
      <c r="J268" s="17"/>
      <c r="K268" s="17"/>
      <c r="L268" s="17"/>
    </row>
    <row r="269" spans="2:12" ht="12.75">
      <c r="B269" s="15" t="str">
        <f t="shared" si="32"/>
        <v>-</v>
      </c>
      <c r="C269" s="16">
        <f t="shared" si="33"/>
      </c>
      <c r="D269" s="17">
        <f t="shared" si="30"/>
      </c>
      <c r="E269" s="17">
        <f t="shared" si="34"/>
      </c>
      <c r="F269" s="17">
        <f t="shared" si="35"/>
      </c>
      <c r="G269" s="17">
        <f t="shared" si="36"/>
      </c>
      <c r="H269" s="17">
        <f t="shared" si="31"/>
      </c>
      <c r="J269" s="17"/>
      <c r="K269" s="17"/>
      <c r="L269" s="17"/>
    </row>
    <row r="270" spans="2:12" ht="12.75">
      <c r="B270" s="15" t="str">
        <f t="shared" si="32"/>
        <v>-</v>
      </c>
      <c r="C270" s="16">
        <f t="shared" si="33"/>
      </c>
      <c r="D270" s="17">
        <f t="shared" si="30"/>
      </c>
      <c r="E270" s="17">
        <f t="shared" si="34"/>
      </c>
      <c r="F270" s="17">
        <f t="shared" si="35"/>
      </c>
      <c r="G270" s="17">
        <f t="shared" si="36"/>
      </c>
      <c r="H270" s="17">
        <f t="shared" si="31"/>
      </c>
      <c r="J270" s="17"/>
      <c r="K270" s="17"/>
      <c r="L270" s="17"/>
    </row>
    <row r="271" spans="2:12" ht="12.75">
      <c r="B271" s="15" t="str">
        <f t="shared" si="32"/>
        <v>-</v>
      </c>
      <c r="C271" s="16">
        <f t="shared" si="33"/>
      </c>
      <c r="D271" s="17">
        <f t="shared" si="30"/>
      </c>
      <c r="E271" s="17">
        <f t="shared" si="34"/>
      </c>
      <c r="F271" s="17">
        <f t="shared" si="35"/>
      </c>
      <c r="G271" s="17">
        <f t="shared" si="36"/>
      </c>
      <c r="H271" s="17">
        <f t="shared" si="31"/>
      </c>
      <c r="J271" s="17"/>
      <c r="K271" s="17"/>
      <c r="L271" s="17"/>
    </row>
    <row r="272" spans="2:12" ht="12.75">
      <c r="B272" s="15" t="str">
        <f t="shared" si="32"/>
        <v>-</v>
      </c>
      <c r="C272" s="16">
        <f t="shared" si="33"/>
      </c>
      <c r="D272" s="17">
        <f t="shared" si="30"/>
      </c>
      <c r="E272" s="17">
        <f t="shared" si="34"/>
      </c>
      <c r="F272" s="17">
        <f t="shared" si="35"/>
      </c>
      <c r="G272" s="17">
        <f t="shared" si="36"/>
      </c>
      <c r="H272" s="17">
        <f t="shared" si="31"/>
      </c>
      <c r="J272" s="17"/>
      <c r="K272" s="17"/>
      <c r="L272" s="17"/>
    </row>
    <row r="273" spans="2:12" ht="12.75">
      <c r="B273" s="15" t="str">
        <f t="shared" si="32"/>
        <v>-</v>
      </c>
      <c r="C273" s="16">
        <f t="shared" si="33"/>
      </c>
      <c r="D273" s="17">
        <f t="shared" si="30"/>
      </c>
      <c r="E273" s="17">
        <f t="shared" si="34"/>
      </c>
      <c r="F273" s="17">
        <f t="shared" si="35"/>
      </c>
      <c r="G273" s="17">
        <f t="shared" si="36"/>
      </c>
      <c r="H273" s="17">
        <f t="shared" si="31"/>
      </c>
      <c r="J273" s="17"/>
      <c r="K273" s="17"/>
      <c r="L273" s="17"/>
    </row>
    <row r="274" spans="2:12" ht="12.75">
      <c r="B274" s="15" t="str">
        <f t="shared" si="32"/>
        <v>-</v>
      </c>
      <c r="C274" s="16">
        <f t="shared" si="33"/>
      </c>
      <c r="D274" s="17">
        <f t="shared" si="30"/>
      </c>
      <c r="E274" s="17">
        <f t="shared" si="34"/>
      </c>
      <c r="F274" s="17">
        <f t="shared" si="35"/>
      </c>
      <c r="G274" s="17">
        <f t="shared" si="36"/>
      </c>
      <c r="H274" s="17">
        <f t="shared" si="31"/>
      </c>
      <c r="J274" s="17"/>
      <c r="K274" s="17"/>
      <c r="L274" s="17"/>
    </row>
    <row r="275" spans="2:12" ht="12.75">
      <c r="B275" s="15" t="str">
        <f t="shared" si="32"/>
        <v>-</v>
      </c>
      <c r="C275" s="16">
        <f t="shared" si="33"/>
      </c>
      <c r="D275" s="17">
        <f t="shared" si="30"/>
      </c>
      <c r="E275" s="17">
        <f t="shared" si="34"/>
      </c>
      <c r="F275" s="17">
        <f t="shared" si="35"/>
      </c>
      <c r="G275" s="17">
        <f t="shared" si="36"/>
      </c>
      <c r="H275" s="17">
        <f t="shared" si="31"/>
      </c>
      <c r="J275" s="17"/>
      <c r="K275" s="17"/>
      <c r="L275" s="17"/>
    </row>
    <row r="276" spans="2:12" ht="12.75">
      <c r="B276" s="15" t="str">
        <f t="shared" si="32"/>
        <v>-</v>
      </c>
      <c r="C276" s="16">
        <f t="shared" si="33"/>
      </c>
      <c r="D276" s="17">
        <f t="shared" si="30"/>
      </c>
      <c r="E276" s="17">
        <f t="shared" si="34"/>
      </c>
      <c r="F276" s="17">
        <f t="shared" si="35"/>
      </c>
      <c r="G276" s="17">
        <f t="shared" si="36"/>
      </c>
      <c r="H276" s="17">
        <f t="shared" si="31"/>
      </c>
      <c r="J276" s="17"/>
      <c r="K276" s="17"/>
      <c r="L276" s="17"/>
    </row>
    <row r="277" spans="2:12" ht="12.75">
      <c r="B277" s="15" t="str">
        <f t="shared" si="32"/>
        <v>-</v>
      </c>
      <c r="C277" s="16">
        <f t="shared" si="33"/>
      </c>
      <c r="D277" s="17">
        <f t="shared" si="30"/>
      </c>
      <c r="E277" s="17">
        <f t="shared" si="34"/>
      </c>
      <c r="F277" s="17">
        <f t="shared" si="35"/>
      </c>
      <c r="G277" s="17">
        <f t="shared" si="36"/>
      </c>
      <c r="H277" s="17">
        <f t="shared" si="31"/>
      </c>
      <c r="J277" s="17"/>
      <c r="K277" s="17"/>
      <c r="L277" s="17"/>
    </row>
    <row r="278" spans="2:12" ht="12.75">
      <c r="B278" s="15" t="str">
        <f t="shared" si="32"/>
        <v>-</v>
      </c>
      <c r="C278" s="16">
        <f t="shared" si="33"/>
      </c>
      <c r="D278" s="17">
        <f t="shared" si="30"/>
      </c>
      <c r="E278" s="17">
        <f t="shared" si="34"/>
      </c>
      <c r="F278" s="17">
        <f t="shared" si="35"/>
      </c>
      <c r="G278" s="17">
        <f t="shared" si="36"/>
      </c>
      <c r="H278" s="17">
        <f t="shared" si="31"/>
      </c>
      <c r="J278" s="17"/>
      <c r="K278" s="17"/>
      <c r="L278" s="17"/>
    </row>
    <row r="279" spans="2:12" ht="12.75">
      <c r="B279" s="15" t="str">
        <f t="shared" si="32"/>
        <v>-</v>
      </c>
      <c r="C279" s="16">
        <f t="shared" si="33"/>
      </c>
      <c r="D279" s="17">
        <f t="shared" si="30"/>
      </c>
      <c r="E279" s="17">
        <f t="shared" si="34"/>
      </c>
      <c r="F279" s="17">
        <f t="shared" si="35"/>
      </c>
      <c r="G279" s="17">
        <f t="shared" si="36"/>
      </c>
      <c r="H279" s="17">
        <f t="shared" si="31"/>
      </c>
      <c r="J279" s="17"/>
      <c r="K279" s="17"/>
      <c r="L279" s="17"/>
    </row>
    <row r="280" spans="2:12" ht="12.75">
      <c r="B280" s="15" t="str">
        <f t="shared" si="32"/>
        <v>-</v>
      </c>
      <c r="C280" s="16">
        <f t="shared" si="33"/>
      </c>
      <c r="D280" s="17">
        <f t="shared" si="30"/>
      </c>
      <c r="E280" s="17">
        <f t="shared" si="34"/>
      </c>
      <c r="F280" s="17">
        <f t="shared" si="35"/>
      </c>
      <c r="G280" s="17">
        <f t="shared" si="36"/>
      </c>
      <c r="H280" s="17">
        <f t="shared" si="31"/>
      </c>
      <c r="J280" s="17"/>
      <c r="K280" s="17"/>
      <c r="L280" s="17"/>
    </row>
    <row r="281" spans="2:12" ht="12.75">
      <c r="B281" s="15" t="str">
        <f t="shared" si="32"/>
        <v>-</v>
      </c>
      <c r="C281" s="16">
        <f t="shared" si="33"/>
      </c>
      <c r="D281" s="17">
        <f t="shared" si="30"/>
      </c>
      <c r="E281" s="17">
        <f t="shared" si="34"/>
      </c>
      <c r="F281" s="17">
        <f t="shared" si="35"/>
      </c>
      <c r="G281" s="17">
        <f t="shared" si="36"/>
      </c>
      <c r="H281" s="17">
        <f t="shared" si="31"/>
      </c>
      <c r="J281" s="17"/>
      <c r="K281" s="17"/>
      <c r="L281" s="17"/>
    </row>
    <row r="282" spans="2:12" ht="12.75">
      <c r="B282" s="15" t="str">
        <f t="shared" si="32"/>
        <v>-</v>
      </c>
      <c r="C282" s="16">
        <f t="shared" si="33"/>
      </c>
      <c r="D282" s="17">
        <f t="shared" si="30"/>
      </c>
      <c r="E282" s="17">
        <f t="shared" si="34"/>
      </c>
      <c r="F282" s="17">
        <f t="shared" si="35"/>
      </c>
      <c r="G282" s="17">
        <f t="shared" si="36"/>
      </c>
      <c r="H282" s="17">
        <f t="shared" si="31"/>
      </c>
      <c r="J282" s="17"/>
      <c r="K282" s="17"/>
      <c r="L282" s="17"/>
    </row>
    <row r="283" spans="2:12" ht="12.75">
      <c r="B283" s="15" t="str">
        <f t="shared" si="32"/>
        <v>-</v>
      </c>
      <c r="C283" s="16">
        <f t="shared" si="33"/>
      </c>
      <c r="D283" s="17">
        <f t="shared" si="30"/>
      </c>
      <c r="E283" s="17">
        <f t="shared" si="34"/>
      </c>
      <c r="F283" s="17">
        <f t="shared" si="35"/>
      </c>
      <c r="G283" s="17">
        <f t="shared" si="36"/>
      </c>
      <c r="H283" s="17">
        <f t="shared" si="31"/>
      </c>
      <c r="J283" s="17"/>
      <c r="K283" s="17"/>
      <c r="L283" s="17"/>
    </row>
    <row r="284" spans="2:12" ht="12.75">
      <c r="B284" s="15" t="str">
        <f t="shared" si="32"/>
        <v>-</v>
      </c>
      <c r="C284" s="16">
        <f t="shared" si="33"/>
      </c>
      <c r="D284" s="17">
        <f t="shared" si="30"/>
      </c>
      <c r="E284" s="17">
        <f t="shared" si="34"/>
      </c>
      <c r="F284" s="17">
        <f t="shared" si="35"/>
      </c>
      <c r="G284" s="17">
        <f t="shared" si="36"/>
      </c>
      <c r="H284" s="17">
        <f t="shared" si="31"/>
      </c>
      <c r="J284" s="17"/>
      <c r="K284" s="17"/>
      <c r="L284" s="17"/>
    </row>
    <row r="285" spans="2:12" ht="12.75">
      <c r="B285" s="15" t="str">
        <f t="shared" si="32"/>
        <v>-</v>
      </c>
      <c r="C285" s="16">
        <f t="shared" si="33"/>
      </c>
      <c r="D285" s="17">
        <f t="shared" si="30"/>
      </c>
      <c r="E285" s="17">
        <f t="shared" si="34"/>
      </c>
      <c r="F285" s="17">
        <f t="shared" si="35"/>
      </c>
      <c r="G285" s="17">
        <f t="shared" si="36"/>
      </c>
      <c r="H285" s="17">
        <f t="shared" si="31"/>
      </c>
      <c r="J285" s="17"/>
      <c r="K285" s="17"/>
      <c r="L285" s="17"/>
    </row>
    <row r="286" spans="2:12" ht="12.75">
      <c r="B286" s="15" t="str">
        <f t="shared" si="32"/>
        <v>-</v>
      </c>
      <c r="C286" s="16">
        <f t="shared" si="33"/>
      </c>
      <c r="D286" s="17">
        <f t="shared" si="30"/>
      </c>
      <c r="E286" s="17">
        <f t="shared" si="34"/>
      </c>
      <c r="F286" s="17">
        <f t="shared" si="35"/>
      </c>
      <c r="G286" s="17">
        <f t="shared" si="36"/>
      </c>
      <c r="H286" s="17">
        <f t="shared" si="31"/>
      </c>
      <c r="J286" s="17"/>
      <c r="K286" s="17"/>
      <c r="L286" s="17"/>
    </row>
    <row r="287" spans="2:12" ht="12.75">
      <c r="B287" s="15" t="str">
        <f t="shared" si="32"/>
        <v>-</v>
      </c>
      <c r="C287" s="16">
        <f t="shared" si="33"/>
      </c>
      <c r="D287" s="17">
        <f t="shared" si="30"/>
      </c>
      <c r="E287" s="17">
        <f t="shared" si="34"/>
      </c>
      <c r="F287" s="17">
        <f t="shared" si="35"/>
      </c>
      <c r="G287" s="17">
        <f t="shared" si="36"/>
      </c>
      <c r="H287" s="17">
        <f t="shared" si="31"/>
      </c>
      <c r="J287" s="17"/>
      <c r="K287" s="17"/>
      <c r="L287" s="17"/>
    </row>
    <row r="288" spans="2:12" ht="12.75">
      <c r="B288" s="15" t="str">
        <f t="shared" si="32"/>
        <v>-</v>
      </c>
      <c r="C288" s="16">
        <f t="shared" si="33"/>
      </c>
      <c r="D288" s="17">
        <f t="shared" si="30"/>
      </c>
      <c r="E288" s="17">
        <f t="shared" si="34"/>
      </c>
      <c r="F288" s="17">
        <f t="shared" si="35"/>
      </c>
      <c r="G288" s="17">
        <f t="shared" si="36"/>
      </c>
      <c r="H288" s="17">
        <f t="shared" si="31"/>
      </c>
      <c r="J288" s="17"/>
      <c r="K288" s="17"/>
      <c r="L288" s="17"/>
    </row>
    <row r="289" spans="2:12" ht="12.75">
      <c r="B289" s="15" t="str">
        <f t="shared" si="32"/>
        <v>-</v>
      </c>
      <c r="C289" s="16">
        <f t="shared" si="33"/>
      </c>
      <c r="D289" s="17">
        <f t="shared" si="30"/>
      </c>
      <c r="E289" s="17">
        <f t="shared" si="34"/>
      </c>
      <c r="F289" s="17">
        <f t="shared" si="35"/>
      </c>
      <c r="G289" s="17">
        <f t="shared" si="36"/>
      </c>
      <c r="H289" s="17">
        <f t="shared" si="31"/>
      </c>
      <c r="J289" s="17"/>
      <c r="K289" s="17"/>
      <c r="L289" s="17"/>
    </row>
    <row r="290" spans="2:12" ht="12.75">
      <c r="B290" s="15" t="str">
        <f t="shared" si="32"/>
        <v>-</v>
      </c>
      <c r="C290" s="16">
        <f t="shared" si="33"/>
      </c>
      <c r="D290" s="17">
        <f t="shared" si="30"/>
      </c>
      <c r="E290" s="17">
        <f t="shared" si="34"/>
      </c>
      <c r="F290" s="17">
        <f t="shared" si="35"/>
      </c>
      <c r="G290" s="17">
        <f t="shared" si="36"/>
      </c>
      <c r="H290" s="17">
        <f t="shared" si="31"/>
      </c>
      <c r="J290" s="17"/>
      <c r="K290" s="17"/>
      <c r="L290" s="17"/>
    </row>
    <row r="291" spans="2:12" ht="12.75">
      <c r="B291" s="15" t="str">
        <f t="shared" si="32"/>
        <v>-</v>
      </c>
      <c r="C291" s="16">
        <f t="shared" si="33"/>
      </c>
      <c r="D291" s="17">
        <f t="shared" si="30"/>
      </c>
      <c r="E291" s="17">
        <f t="shared" si="34"/>
      </c>
      <c r="F291" s="17">
        <f t="shared" si="35"/>
      </c>
      <c r="G291" s="17">
        <f t="shared" si="36"/>
      </c>
      <c r="H291" s="17">
        <f t="shared" si="31"/>
      </c>
      <c r="J291" s="17"/>
      <c r="K291" s="17"/>
      <c r="L291" s="17"/>
    </row>
    <row r="292" spans="2:12" ht="12.75">
      <c r="B292" s="15" t="str">
        <f t="shared" si="32"/>
        <v>-</v>
      </c>
      <c r="C292" s="16">
        <f t="shared" si="33"/>
      </c>
      <c r="D292" s="17">
        <f t="shared" si="30"/>
      </c>
      <c r="E292" s="17">
        <f t="shared" si="34"/>
      </c>
      <c r="F292" s="17">
        <f t="shared" si="35"/>
      </c>
      <c r="G292" s="17">
        <f t="shared" si="36"/>
      </c>
      <c r="H292" s="17">
        <f t="shared" si="31"/>
      </c>
      <c r="J292" s="17"/>
      <c r="K292" s="17"/>
      <c r="L292" s="17"/>
    </row>
    <row r="293" spans="2:12" ht="12.75">
      <c r="B293" s="15" t="str">
        <f t="shared" si="32"/>
        <v>-</v>
      </c>
      <c r="C293" s="16">
        <f t="shared" si="33"/>
      </c>
      <c r="D293" s="17">
        <f t="shared" si="30"/>
      </c>
      <c r="E293" s="17">
        <f t="shared" si="34"/>
      </c>
      <c r="F293" s="17">
        <f t="shared" si="35"/>
      </c>
      <c r="G293" s="17">
        <f t="shared" si="36"/>
      </c>
      <c r="H293" s="17">
        <f t="shared" si="31"/>
      </c>
      <c r="J293" s="17"/>
      <c r="K293" s="17"/>
      <c r="L293" s="17"/>
    </row>
    <row r="294" spans="2:12" ht="12.75">
      <c r="B294" s="15" t="str">
        <f t="shared" si="32"/>
        <v>-</v>
      </c>
      <c r="C294" s="16">
        <f t="shared" si="33"/>
      </c>
      <c r="D294" s="17">
        <f t="shared" si="30"/>
      </c>
      <c r="E294" s="17">
        <f t="shared" si="34"/>
      </c>
      <c r="F294" s="17">
        <f t="shared" si="35"/>
      </c>
      <c r="G294" s="17">
        <f t="shared" si="36"/>
      </c>
      <c r="H294" s="17">
        <f t="shared" si="31"/>
      </c>
      <c r="J294" s="17"/>
      <c r="K294" s="17"/>
      <c r="L294" s="17"/>
    </row>
    <row r="295" spans="2:12" ht="12.75">
      <c r="B295" s="15" t="str">
        <f t="shared" si="32"/>
        <v>-</v>
      </c>
      <c r="C295" s="16">
        <f t="shared" si="33"/>
      </c>
      <c r="D295" s="17">
        <f t="shared" si="30"/>
      </c>
      <c r="E295" s="17">
        <f t="shared" si="34"/>
      </c>
      <c r="F295" s="17">
        <f t="shared" si="35"/>
      </c>
      <c r="G295" s="17">
        <f t="shared" si="36"/>
      </c>
      <c r="H295" s="17">
        <f t="shared" si="31"/>
      </c>
      <c r="J295" s="17"/>
      <c r="K295" s="17"/>
      <c r="L295" s="17"/>
    </row>
    <row r="296" spans="2:12" ht="12.75">
      <c r="B296" s="15" t="str">
        <f t="shared" si="32"/>
        <v>-</v>
      </c>
      <c r="C296" s="16">
        <f t="shared" si="33"/>
      </c>
      <c r="D296" s="17">
        <f t="shared" si="30"/>
      </c>
      <c r="E296" s="17">
        <f t="shared" si="34"/>
      </c>
      <c r="F296" s="17">
        <f t="shared" si="35"/>
      </c>
      <c r="G296" s="17">
        <f t="shared" si="36"/>
      </c>
      <c r="H296" s="17">
        <f t="shared" si="31"/>
      </c>
      <c r="J296" s="17"/>
      <c r="K296" s="17"/>
      <c r="L296" s="17"/>
    </row>
    <row r="297" spans="2:12" ht="12.75">
      <c r="B297" s="15" t="str">
        <f t="shared" si="32"/>
        <v>-</v>
      </c>
      <c r="C297" s="16">
        <f t="shared" si="33"/>
      </c>
      <c r="D297" s="17">
        <f t="shared" si="30"/>
      </c>
      <c r="E297" s="17">
        <f t="shared" si="34"/>
      </c>
      <c r="F297" s="17">
        <f t="shared" si="35"/>
      </c>
      <c r="G297" s="17">
        <f t="shared" si="36"/>
      </c>
      <c r="H297" s="17">
        <f t="shared" si="31"/>
      </c>
      <c r="J297" s="17"/>
      <c r="K297" s="17"/>
      <c r="L297" s="17"/>
    </row>
    <row r="298" spans="2:12" ht="12.75">
      <c r="B298" s="15" t="str">
        <f t="shared" si="32"/>
        <v>-</v>
      </c>
      <c r="C298" s="16">
        <f t="shared" si="33"/>
      </c>
      <c r="D298" s="17">
        <f t="shared" si="30"/>
      </c>
      <c r="E298" s="17">
        <f t="shared" si="34"/>
      </c>
      <c r="F298" s="17">
        <f t="shared" si="35"/>
      </c>
      <c r="G298" s="17">
        <f t="shared" si="36"/>
      </c>
      <c r="H298" s="17">
        <f t="shared" si="31"/>
      </c>
      <c r="J298" s="17"/>
      <c r="K298" s="17"/>
      <c r="L298" s="17"/>
    </row>
    <row r="299" spans="2:12" ht="12.75">
      <c r="B299" s="15" t="str">
        <f t="shared" si="32"/>
        <v>-</v>
      </c>
      <c r="C299" s="16">
        <f t="shared" si="33"/>
      </c>
      <c r="D299" s="17">
        <f t="shared" si="30"/>
      </c>
      <c r="E299" s="17">
        <f t="shared" si="34"/>
      </c>
      <c r="F299" s="17">
        <f t="shared" si="35"/>
      </c>
      <c r="G299" s="17">
        <f t="shared" si="36"/>
      </c>
      <c r="H299" s="17">
        <f t="shared" si="31"/>
      </c>
      <c r="J299" s="17"/>
      <c r="K299" s="17"/>
      <c r="L299" s="17"/>
    </row>
    <row r="300" spans="2:12" ht="12.75">
      <c r="B300" s="15" t="str">
        <f t="shared" si="32"/>
        <v>-</v>
      </c>
      <c r="C300" s="16">
        <f t="shared" si="33"/>
      </c>
      <c r="D300" s="17">
        <f t="shared" si="30"/>
      </c>
      <c r="E300" s="17">
        <f t="shared" si="34"/>
      </c>
      <c r="F300" s="17">
        <f t="shared" si="35"/>
      </c>
      <c r="G300" s="17">
        <f t="shared" si="36"/>
      </c>
      <c r="H300" s="17">
        <f t="shared" si="31"/>
      </c>
      <c r="J300" s="17"/>
      <c r="K300" s="17"/>
      <c r="L300" s="17"/>
    </row>
    <row r="301" spans="2:12" ht="12.75">
      <c r="B301" s="15" t="str">
        <f t="shared" si="32"/>
        <v>-</v>
      </c>
      <c r="C301" s="16">
        <f t="shared" si="33"/>
      </c>
      <c r="D301" s="17">
        <f t="shared" si="30"/>
      </c>
      <c r="E301" s="17">
        <f t="shared" si="34"/>
      </c>
      <c r="F301" s="17">
        <f t="shared" si="35"/>
      </c>
      <c r="G301" s="17">
        <f t="shared" si="36"/>
      </c>
      <c r="H301" s="17">
        <f t="shared" si="31"/>
      </c>
      <c r="J301" s="17"/>
      <c r="K301" s="17"/>
      <c r="L301" s="17"/>
    </row>
    <row r="302" spans="2:12" ht="12.75">
      <c r="B302" s="15" t="str">
        <f t="shared" si="32"/>
        <v>-</v>
      </c>
      <c r="C302" s="16">
        <f t="shared" si="33"/>
      </c>
      <c r="D302" s="17">
        <f t="shared" si="30"/>
      </c>
      <c r="E302" s="17">
        <f t="shared" si="34"/>
      </c>
      <c r="F302" s="17">
        <f t="shared" si="35"/>
      </c>
      <c r="G302" s="17">
        <f t="shared" si="36"/>
      </c>
      <c r="H302" s="17">
        <f t="shared" si="31"/>
      </c>
      <c r="J302" s="17"/>
      <c r="K302" s="17"/>
      <c r="L302" s="17"/>
    </row>
    <row r="303" spans="2:12" ht="12.75">
      <c r="B303" s="15" t="str">
        <f t="shared" si="32"/>
        <v>-</v>
      </c>
      <c r="C303" s="16">
        <f t="shared" si="33"/>
      </c>
      <c r="D303" s="17">
        <f t="shared" si="30"/>
      </c>
      <c r="E303" s="17">
        <f t="shared" si="34"/>
      </c>
      <c r="F303" s="17">
        <f t="shared" si="35"/>
      </c>
      <c r="G303" s="17">
        <f t="shared" si="36"/>
      </c>
      <c r="H303" s="17">
        <f t="shared" si="31"/>
      </c>
      <c r="J303" s="17"/>
      <c r="K303" s="17"/>
      <c r="L303" s="17"/>
    </row>
    <row r="304" spans="2:12" ht="12.75">
      <c r="B304" s="15" t="str">
        <f t="shared" si="32"/>
        <v>-</v>
      </c>
      <c r="C304" s="16">
        <f t="shared" si="33"/>
      </c>
      <c r="D304" s="17">
        <f t="shared" si="30"/>
      </c>
      <c r="E304" s="17">
        <f t="shared" si="34"/>
      </c>
      <c r="F304" s="17">
        <f t="shared" si="35"/>
      </c>
      <c r="G304" s="17">
        <f t="shared" si="36"/>
      </c>
      <c r="H304" s="17">
        <f t="shared" si="31"/>
      </c>
      <c r="J304" s="17"/>
      <c r="K304" s="17"/>
      <c r="L304" s="17"/>
    </row>
    <row r="305" spans="2:12" ht="12.75">
      <c r="B305" s="15" t="str">
        <f t="shared" si="32"/>
        <v>-</v>
      </c>
      <c r="C305" s="16">
        <f t="shared" si="33"/>
      </c>
      <c r="D305" s="17">
        <f aca="true" t="shared" si="37" ref="D305:D368">IF(ISNUMBER(B305),D304-F304,"")</f>
      </c>
      <c r="E305" s="17">
        <f t="shared" si="34"/>
      </c>
      <c r="F305" s="17">
        <f t="shared" si="35"/>
      </c>
      <c r="G305" s="17">
        <f t="shared" si="36"/>
      </c>
      <c r="H305" s="17">
        <f aca="true" t="shared" si="38" ref="H305:H368">IF(ISNUMBER(B305),E305+F305+G305,"")</f>
      </c>
      <c r="J305" s="17"/>
      <c r="K305" s="17"/>
      <c r="L305" s="17"/>
    </row>
    <row r="306" spans="2:12" ht="12.75">
      <c r="B306" s="15" t="str">
        <f t="shared" si="32"/>
        <v>-</v>
      </c>
      <c r="C306" s="16">
        <f t="shared" si="33"/>
      </c>
      <c r="D306" s="17">
        <f t="shared" si="37"/>
      </c>
      <c r="E306" s="17">
        <f t="shared" si="34"/>
      </c>
      <c r="F306" s="17">
        <f t="shared" si="35"/>
      </c>
      <c r="G306" s="17">
        <f t="shared" si="36"/>
      </c>
      <c r="H306" s="17">
        <f t="shared" si="38"/>
      </c>
      <c r="J306" s="17"/>
      <c r="K306" s="17"/>
      <c r="L306" s="17"/>
    </row>
    <row r="307" spans="2:12" ht="12.75">
      <c r="B307" s="15" t="str">
        <f t="shared" si="32"/>
        <v>-</v>
      </c>
      <c r="C307" s="16">
        <f t="shared" si="33"/>
      </c>
      <c r="D307" s="17">
        <f t="shared" si="37"/>
      </c>
      <c r="E307" s="17">
        <f t="shared" si="34"/>
      </c>
      <c r="F307" s="17">
        <f t="shared" si="35"/>
      </c>
      <c r="G307" s="17">
        <f t="shared" si="36"/>
      </c>
      <c r="H307" s="17">
        <f t="shared" si="38"/>
      </c>
      <c r="J307" s="17"/>
      <c r="K307" s="17"/>
      <c r="L307" s="17"/>
    </row>
    <row r="308" spans="2:12" ht="12.75">
      <c r="B308" s="15" t="str">
        <f t="shared" si="32"/>
        <v>-</v>
      </c>
      <c r="C308" s="16">
        <f t="shared" si="33"/>
      </c>
      <c r="D308" s="17">
        <f t="shared" si="37"/>
      </c>
      <c r="E308" s="17">
        <f t="shared" si="34"/>
      </c>
      <c r="F308" s="17">
        <f t="shared" si="35"/>
      </c>
      <c r="G308" s="17">
        <f t="shared" si="36"/>
      </c>
      <c r="H308" s="17">
        <f t="shared" si="38"/>
      </c>
      <c r="J308" s="17"/>
      <c r="K308" s="17"/>
      <c r="L308" s="17"/>
    </row>
    <row r="309" spans="2:12" ht="12.75">
      <c r="B309" s="15" t="str">
        <f t="shared" si="32"/>
        <v>-</v>
      </c>
      <c r="C309" s="16">
        <f t="shared" si="33"/>
      </c>
      <c r="D309" s="17">
        <f t="shared" si="37"/>
      </c>
      <c r="E309" s="17">
        <f t="shared" si="34"/>
      </c>
      <c r="F309" s="17">
        <f t="shared" si="35"/>
      </c>
      <c r="G309" s="17">
        <f t="shared" si="36"/>
      </c>
      <c r="H309" s="17">
        <f t="shared" si="38"/>
      </c>
      <c r="J309" s="17"/>
      <c r="K309" s="17"/>
      <c r="L309" s="17"/>
    </row>
    <row r="310" spans="2:12" ht="12.75">
      <c r="B310" s="15" t="str">
        <f t="shared" si="32"/>
        <v>-</v>
      </c>
      <c r="C310" s="16">
        <f t="shared" si="33"/>
      </c>
      <c r="D310" s="17">
        <f t="shared" si="37"/>
      </c>
      <c r="E310" s="17">
        <f t="shared" si="34"/>
      </c>
      <c r="F310" s="17">
        <f t="shared" si="35"/>
      </c>
      <c r="G310" s="17">
        <f t="shared" si="36"/>
      </c>
      <c r="H310" s="17">
        <f t="shared" si="38"/>
      </c>
      <c r="J310" s="17"/>
      <c r="K310" s="17"/>
      <c r="L310" s="17"/>
    </row>
    <row r="311" spans="2:12" ht="12.75">
      <c r="B311" s="15" t="str">
        <f t="shared" si="32"/>
        <v>-</v>
      </c>
      <c r="C311" s="16">
        <f t="shared" si="33"/>
      </c>
      <c r="D311" s="17">
        <f t="shared" si="37"/>
      </c>
      <c r="E311" s="17">
        <f t="shared" si="34"/>
      </c>
      <c r="F311" s="17">
        <f t="shared" si="35"/>
      </c>
      <c r="G311" s="17">
        <f t="shared" si="36"/>
      </c>
      <c r="H311" s="17">
        <f t="shared" si="38"/>
      </c>
      <c r="J311" s="17"/>
      <c r="K311" s="17"/>
      <c r="L311" s="17"/>
    </row>
    <row r="312" spans="2:12" ht="12.75">
      <c r="B312" s="15" t="str">
        <f t="shared" si="32"/>
        <v>-</v>
      </c>
      <c r="C312" s="16">
        <f t="shared" si="33"/>
      </c>
      <c r="D312" s="17">
        <f t="shared" si="37"/>
      </c>
      <c r="E312" s="17">
        <f t="shared" si="34"/>
      </c>
      <c r="F312" s="17">
        <f t="shared" si="35"/>
      </c>
      <c r="G312" s="17">
        <f t="shared" si="36"/>
      </c>
      <c r="H312" s="17">
        <f t="shared" si="38"/>
      </c>
      <c r="J312" s="17"/>
      <c r="K312" s="17"/>
      <c r="L312" s="17"/>
    </row>
    <row r="313" spans="2:12" ht="12.75">
      <c r="B313" s="15" t="str">
        <f t="shared" si="32"/>
        <v>-</v>
      </c>
      <c r="C313" s="16">
        <f t="shared" si="33"/>
      </c>
      <c r="D313" s="17">
        <f t="shared" si="37"/>
      </c>
      <c r="E313" s="17">
        <f t="shared" si="34"/>
      </c>
      <c r="F313" s="17">
        <f t="shared" si="35"/>
      </c>
      <c r="G313" s="17">
        <f t="shared" si="36"/>
      </c>
      <c r="H313" s="17">
        <f t="shared" si="38"/>
      </c>
      <c r="J313" s="17"/>
      <c r="K313" s="17"/>
      <c r="L313" s="17"/>
    </row>
    <row r="314" spans="2:12" ht="12.75">
      <c r="B314" s="15" t="str">
        <f t="shared" si="32"/>
        <v>-</v>
      </c>
      <c r="C314" s="16">
        <f t="shared" si="33"/>
      </c>
      <c r="D314" s="17">
        <f t="shared" si="37"/>
      </c>
      <c r="E314" s="17">
        <f t="shared" si="34"/>
      </c>
      <c r="F314" s="17">
        <f t="shared" si="35"/>
      </c>
      <c r="G314" s="17">
        <f t="shared" si="36"/>
      </c>
      <c r="H314" s="17">
        <f t="shared" si="38"/>
      </c>
      <c r="J314" s="17"/>
      <c r="K314" s="17"/>
      <c r="L314" s="17"/>
    </row>
    <row r="315" spans="2:12" ht="12.75">
      <c r="B315" s="15" t="str">
        <f t="shared" si="32"/>
        <v>-</v>
      </c>
      <c r="C315" s="16">
        <f t="shared" si="33"/>
      </c>
      <c r="D315" s="17">
        <f t="shared" si="37"/>
      </c>
      <c r="E315" s="17">
        <f t="shared" si="34"/>
      </c>
      <c r="F315" s="17">
        <f t="shared" si="35"/>
      </c>
      <c r="G315" s="17">
        <f t="shared" si="36"/>
      </c>
      <c r="H315" s="17">
        <f t="shared" si="38"/>
      </c>
      <c r="J315" s="17"/>
      <c r="K315" s="17"/>
      <c r="L315" s="17"/>
    </row>
    <row r="316" spans="2:12" ht="12.75">
      <c r="B316" s="15" t="str">
        <f t="shared" si="32"/>
        <v>-</v>
      </c>
      <c r="C316" s="16">
        <f t="shared" si="33"/>
      </c>
      <c r="D316" s="17">
        <f t="shared" si="37"/>
      </c>
      <c r="E316" s="17">
        <f t="shared" si="34"/>
      </c>
      <c r="F316" s="17">
        <f t="shared" si="35"/>
      </c>
      <c r="G316" s="17">
        <f t="shared" si="36"/>
      </c>
      <c r="H316" s="17">
        <f t="shared" si="38"/>
      </c>
      <c r="J316" s="17"/>
      <c r="K316" s="17"/>
      <c r="L316" s="17"/>
    </row>
    <row r="317" spans="2:12" ht="12.75">
      <c r="B317" s="15" t="str">
        <f t="shared" si="32"/>
        <v>-</v>
      </c>
      <c r="C317" s="16">
        <f t="shared" si="33"/>
      </c>
      <c r="D317" s="17">
        <f t="shared" si="37"/>
      </c>
      <c r="E317" s="17">
        <f t="shared" si="34"/>
      </c>
      <c r="F317" s="17">
        <f t="shared" si="35"/>
      </c>
      <c r="G317" s="17">
        <f t="shared" si="36"/>
      </c>
      <c r="H317" s="17">
        <f t="shared" si="38"/>
      </c>
      <c r="J317" s="17"/>
      <c r="K317" s="17"/>
      <c r="L317" s="17"/>
    </row>
    <row r="318" spans="2:12" ht="12.75">
      <c r="B318" s="15" t="str">
        <f t="shared" si="32"/>
        <v>-</v>
      </c>
      <c r="C318" s="16">
        <f t="shared" si="33"/>
      </c>
      <c r="D318" s="17">
        <f t="shared" si="37"/>
      </c>
      <c r="E318" s="17">
        <f t="shared" si="34"/>
      </c>
      <c r="F318" s="17">
        <f t="shared" si="35"/>
      </c>
      <c r="G318" s="17">
        <f t="shared" si="36"/>
      </c>
      <c r="H318" s="17">
        <f t="shared" si="38"/>
      </c>
      <c r="J318" s="17"/>
      <c r="K318" s="17"/>
      <c r="L318" s="17"/>
    </row>
    <row r="319" spans="2:12" ht="12.75">
      <c r="B319" s="15" t="str">
        <f t="shared" si="32"/>
        <v>-</v>
      </c>
      <c r="C319" s="16">
        <f t="shared" si="33"/>
      </c>
      <c r="D319" s="17">
        <f t="shared" si="37"/>
      </c>
      <c r="E319" s="17">
        <f t="shared" si="34"/>
      </c>
      <c r="F319" s="17">
        <f t="shared" si="35"/>
      </c>
      <c r="G319" s="17">
        <f t="shared" si="36"/>
      </c>
      <c r="H319" s="17">
        <f t="shared" si="38"/>
      </c>
      <c r="J319" s="17"/>
      <c r="K319" s="17"/>
      <c r="L319" s="17"/>
    </row>
    <row r="320" spans="2:12" ht="12.75">
      <c r="B320" s="15" t="str">
        <f t="shared" si="32"/>
        <v>-</v>
      </c>
      <c r="C320" s="16">
        <f t="shared" si="33"/>
      </c>
      <c r="D320" s="17">
        <f t="shared" si="37"/>
      </c>
      <c r="E320" s="17">
        <f t="shared" si="34"/>
      </c>
      <c r="F320" s="17">
        <f t="shared" si="35"/>
      </c>
      <c r="G320" s="17">
        <f t="shared" si="36"/>
      </c>
      <c r="H320" s="17">
        <f t="shared" si="38"/>
      </c>
      <c r="J320" s="17"/>
      <c r="K320" s="17"/>
      <c r="L320" s="17"/>
    </row>
    <row r="321" spans="2:12" ht="12.75">
      <c r="B321" s="15" t="str">
        <f t="shared" si="32"/>
        <v>-</v>
      </c>
      <c r="C321" s="16">
        <f t="shared" si="33"/>
      </c>
      <c r="D321" s="17">
        <f t="shared" si="37"/>
      </c>
      <c r="E321" s="17">
        <f t="shared" si="34"/>
      </c>
      <c r="F321" s="17">
        <f t="shared" si="35"/>
      </c>
      <c r="G321" s="17">
        <f t="shared" si="36"/>
      </c>
      <c r="H321" s="17">
        <f t="shared" si="38"/>
      </c>
      <c r="J321" s="17"/>
      <c r="K321" s="17"/>
      <c r="L321" s="17"/>
    </row>
    <row r="322" spans="2:12" ht="12.75">
      <c r="B322" s="15" t="str">
        <f t="shared" si="32"/>
        <v>-</v>
      </c>
      <c r="C322" s="16">
        <f t="shared" si="33"/>
      </c>
      <c r="D322" s="17">
        <f t="shared" si="37"/>
      </c>
      <c r="E322" s="17">
        <f t="shared" si="34"/>
      </c>
      <c r="F322" s="17">
        <f t="shared" si="35"/>
      </c>
      <c r="G322" s="17">
        <f t="shared" si="36"/>
      </c>
      <c r="H322" s="17">
        <f t="shared" si="38"/>
      </c>
      <c r="J322" s="17"/>
      <c r="K322" s="17"/>
      <c r="L322" s="17"/>
    </row>
    <row r="323" spans="2:12" ht="12.75">
      <c r="B323" s="15" t="str">
        <f t="shared" si="32"/>
        <v>-</v>
      </c>
      <c r="C323" s="16">
        <f t="shared" si="33"/>
      </c>
      <c r="D323" s="17">
        <f t="shared" si="37"/>
      </c>
      <c r="E323" s="17">
        <f t="shared" si="34"/>
      </c>
      <c r="F323" s="17">
        <f t="shared" si="35"/>
      </c>
      <c r="G323" s="17">
        <f t="shared" si="36"/>
      </c>
      <c r="H323" s="17">
        <f t="shared" si="38"/>
      </c>
      <c r="J323" s="17"/>
      <c r="K323" s="17"/>
      <c r="L323" s="17"/>
    </row>
    <row r="324" spans="2:12" ht="12.75">
      <c r="B324" s="15" t="str">
        <f t="shared" si="32"/>
        <v>-</v>
      </c>
      <c r="C324" s="16">
        <f t="shared" si="33"/>
      </c>
      <c r="D324" s="17">
        <f t="shared" si="37"/>
      </c>
      <c r="E324" s="17">
        <f t="shared" si="34"/>
      </c>
      <c r="F324" s="17">
        <f t="shared" si="35"/>
      </c>
      <c r="G324" s="17">
        <f t="shared" si="36"/>
      </c>
      <c r="H324" s="17">
        <f t="shared" si="38"/>
      </c>
      <c r="J324" s="17"/>
      <c r="K324" s="17"/>
      <c r="L324" s="17"/>
    </row>
    <row r="325" spans="2:12" ht="12.75">
      <c r="B325" s="15" t="str">
        <f t="shared" si="32"/>
        <v>-</v>
      </c>
      <c r="C325" s="16">
        <f t="shared" si="33"/>
      </c>
      <c r="D325" s="17">
        <f t="shared" si="37"/>
      </c>
      <c r="E325" s="17">
        <f t="shared" si="34"/>
      </c>
      <c r="F325" s="17">
        <f t="shared" si="35"/>
      </c>
      <c r="G325" s="17">
        <f t="shared" si="36"/>
      </c>
      <c r="H325" s="17">
        <f t="shared" si="38"/>
      </c>
      <c r="J325" s="17"/>
      <c r="K325" s="17"/>
      <c r="L325" s="17"/>
    </row>
    <row r="326" spans="2:12" ht="12.75">
      <c r="B326" s="15" t="str">
        <f t="shared" si="32"/>
        <v>-</v>
      </c>
      <c r="C326" s="16">
        <f t="shared" si="33"/>
      </c>
      <c r="D326" s="17">
        <f t="shared" si="37"/>
      </c>
      <c r="E326" s="17">
        <f t="shared" si="34"/>
      </c>
      <c r="F326" s="17">
        <f t="shared" si="35"/>
      </c>
      <c r="G326" s="17">
        <f t="shared" si="36"/>
      </c>
      <c r="H326" s="17">
        <f t="shared" si="38"/>
      </c>
      <c r="J326" s="17"/>
      <c r="K326" s="17"/>
      <c r="L326" s="17"/>
    </row>
    <row r="327" spans="2:12" ht="12.75">
      <c r="B327" s="15" t="str">
        <f t="shared" si="32"/>
        <v>-</v>
      </c>
      <c r="C327" s="16">
        <f t="shared" si="33"/>
      </c>
      <c r="D327" s="17">
        <f t="shared" si="37"/>
      </c>
      <c r="E327" s="17">
        <f t="shared" si="34"/>
      </c>
      <c r="F327" s="17">
        <f t="shared" si="35"/>
      </c>
      <c r="G327" s="17">
        <f t="shared" si="36"/>
      </c>
      <c r="H327" s="17">
        <f t="shared" si="38"/>
      </c>
      <c r="J327" s="17"/>
      <c r="K327" s="17"/>
      <c r="L327" s="17"/>
    </row>
    <row r="328" spans="2:12" ht="12.75">
      <c r="B328" s="15" t="str">
        <f t="shared" si="32"/>
        <v>-</v>
      </c>
      <c r="C328" s="16">
        <f t="shared" si="33"/>
      </c>
      <c r="D328" s="17">
        <f t="shared" si="37"/>
      </c>
      <c r="E328" s="17">
        <f t="shared" si="34"/>
      </c>
      <c r="F328" s="17">
        <f t="shared" si="35"/>
      </c>
      <c r="G328" s="17">
        <f t="shared" si="36"/>
      </c>
      <c r="H328" s="17">
        <f t="shared" si="38"/>
      </c>
      <c r="J328" s="17"/>
      <c r="K328" s="17"/>
      <c r="L328" s="17"/>
    </row>
    <row r="329" spans="2:12" ht="12.75">
      <c r="B329" s="15" t="str">
        <f t="shared" si="32"/>
        <v>-</v>
      </c>
      <c r="C329" s="16">
        <f t="shared" si="33"/>
      </c>
      <c r="D329" s="17">
        <f t="shared" si="37"/>
      </c>
      <c r="E329" s="17">
        <f t="shared" si="34"/>
      </c>
      <c r="F329" s="17">
        <f t="shared" si="35"/>
      </c>
      <c r="G329" s="17">
        <f t="shared" si="36"/>
      </c>
      <c r="H329" s="17">
        <f t="shared" si="38"/>
      </c>
      <c r="J329" s="17"/>
      <c r="K329" s="17"/>
      <c r="L329" s="17"/>
    </row>
    <row r="330" spans="2:12" ht="12.75">
      <c r="B330" s="15" t="str">
        <f t="shared" si="32"/>
        <v>-</v>
      </c>
      <c r="C330" s="16">
        <f t="shared" si="33"/>
      </c>
      <c r="D330" s="17">
        <f t="shared" si="37"/>
      </c>
      <c r="E330" s="17">
        <f t="shared" si="34"/>
      </c>
      <c r="F330" s="17">
        <f t="shared" si="35"/>
      </c>
      <c r="G330" s="17">
        <f t="shared" si="36"/>
      </c>
      <c r="H330" s="17">
        <f t="shared" si="38"/>
      </c>
      <c r="J330" s="17"/>
      <c r="K330" s="17"/>
      <c r="L330" s="17"/>
    </row>
    <row r="331" spans="2:12" ht="12.75">
      <c r="B331" s="15" t="str">
        <f t="shared" si="32"/>
        <v>-</v>
      </c>
      <c r="C331" s="16">
        <f t="shared" si="33"/>
      </c>
      <c r="D331" s="17">
        <f t="shared" si="37"/>
      </c>
      <c r="E331" s="17">
        <f t="shared" si="34"/>
      </c>
      <c r="F331" s="17">
        <f t="shared" si="35"/>
      </c>
      <c r="G331" s="17">
        <f t="shared" si="36"/>
      </c>
      <c r="H331" s="17">
        <f t="shared" si="38"/>
      </c>
      <c r="J331" s="17"/>
      <c r="K331" s="17"/>
      <c r="L331" s="17"/>
    </row>
    <row r="332" spans="2:12" ht="12.75">
      <c r="B332" s="15" t="str">
        <f aca="true" t="shared" si="39" ref="B332:B371">IF(B331&lt;$L$3,B331+1,"-")</f>
        <v>-</v>
      </c>
      <c r="C332" s="16">
        <f aca="true" t="shared" si="40" ref="C332:C371">IF(ISNUMBER(B332),MIN(DATE(YEAR($C$11),MONTH($C$11)+B332*12/$P$5,DAY($C$11)),DATE(YEAR($C$11),MONTH($C$11)+1+B332*12/$P$5,1)-1),"")</f>
      </c>
      <c r="D332" s="17">
        <f t="shared" si="37"/>
      </c>
      <c r="E332" s="17">
        <f aca="true" t="shared" si="41" ref="E332:E371">IF(ISNUMBER(B332),ROUND(D332*$L$7,$R$6),"")</f>
      </c>
      <c r="F332" s="17">
        <f aca="true" t="shared" si="42" ref="F332:F371">IF(ISNUMBER(B332),IF(B332=$L$3,D332,IF(B332&gt;$L$4,$H$3-E332,0)),"")</f>
      </c>
      <c r="G332" s="17">
        <f aca="true" t="shared" si="43" ref="G332:G371">IF(ISNUMBER(B332),$H$4,"")</f>
      </c>
      <c r="H332" s="17">
        <f t="shared" si="38"/>
      </c>
      <c r="J332" s="17"/>
      <c r="K332" s="17"/>
      <c r="L332" s="17"/>
    </row>
    <row r="333" spans="2:12" ht="12.75">
      <c r="B333" s="15" t="str">
        <f t="shared" si="39"/>
        <v>-</v>
      </c>
      <c r="C333" s="16">
        <f t="shared" si="40"/>
      </c>
      <c r="D333" s="17">
        <f t="shared" si="37"/>
      </c>
      <c r="E333" s="17">
        <f t="shared" si="41"/>
      </c>
      <c r="F333" s="17">
        <f t="shared" si="42"/>
      </c>
      <c r="G333" s="17">
        <f t="shared" si="43"/>
      </c>
      <c r="H333" s="17">
        <f t="shared" si="38"/>
      </c>
      <c r="J333" s="17"/>
      <c r="K333" s="17"/>
      <c r="L333" s="17"/>
    </row>
    <row r="334" spans="2:12" ht="12.75">
      <c r="B334" s="15" t="str">
        <f t="shared" si="39"/>
        <v>-</v>
      </c>
      <c r="C334" s="16">
        <f t="shared" si="40"/>
      </c>
      <c r="D334" s="17">
        <f t="shared" si="37"/>
      </c>
      <c r="E334" s="17">
        <f t="shared" si="41"/>
      </c>
      <c r="F334" s="17">
        <f t="shared" si="42"/>
      </c>
      <c r="G334" s="17">
        <f t="shared" si="43"/>
      </c>
      <c r="H334" s="17">
        <f t="shared" si="38"/>
      </c>
      <c r="J334" s="17"/>
      <c r="K334" s="17"/>
      <c r="L334" s="17"/>
    </row>
    <row r="335" spans="2:12" ht="12.75">
      <c r="B335" s="15" t="str">
        <f t="shared" si="39"/>
        <v>-</v>
      </c>
      <c r="C335" s="16">
        <f t="shared" si="40"/>
      </c>
      <c r="D335" s="17">
        <f t="shared" si="37"/>
      </c>
      <c r="E335" s="17">
        <f t="shared" si="41"/>
      </c>
      <c r="F335" s="17">
        <f t="shared" si="42"/>
      </c>
      <c r="G335" s="17">
        <f t="shared" si="43"/>
      </c>
      <c r="H335" s="17">
        <f t="shared" si="38"/>
      </c>
      <c r="J335" s="17"/>
      <c r="K335" s="17"/>
      <c r="L335" s="17"/>
    </row>
    <row r="336" spans="2:12" ht="12.75">
      <c r="B336" s="15" t="str">
        <f t="shared" si="39"/>
        <v>-</v>
      </c>
      <c r="C336" s="16">
        <f t="shared" si="40"/>
      </c>
      <c r="D336" s="17">
        <f t="shared" si="37"/>
      </c>
      <c r="E336" s="17">
        <f t="shared" si="41"/>
      </c>
      <c r="F336" s="17">
        <f t="shared" si="42"/>
      </c>
      <c r="G336" s="17">
        <f t="shared" si="43"/>
      </c>
      <c r="H336" s="17">
        <f t="shared" si="38"/>
      </c>
      <c r="J336" s="17"/>
      <c r="K336" s="17"/>
      <c r="L336" s="17"/>
    </row>
    <row r="337" spans="2:12" ht="12.75">
      <c r="B337" s="15" t="str">
        <f t="shared" si="39"/>
        <v>-</v>
      </c>
      <c r="C337" s="16">
        <f t="shared" si="40"/>
      </c>
      <c r="D337" s="17">
        <f t="shared" si="37"/>
      </c>
      <c r="E337" s="17">
        <f t="shared" si="41"/>
      </c>
      <c r="F337" s="17">
        <f t="shared" si="42"/>
      </c>
      <c r="G337" s="17">
        <f t="shared" si="43"/>
      </c>
      <c r="H337" s="17">
        <f t="shared" si="38"/>
      </c>
      <c r="J337" s="17"/>
      <c r="K337" s="17"/>
      <c r="L337" s="17"/>
    </row>
    <row r="338" spans="2:12" ht="12.75">
      <c r="B338" s="15" t="str">
        <f t="shared" si="39"/>
        <v>-</v>
      </c>
      <c r="C338" s="16">
        <f t="shared" si="40"/>
      </c>
      <c r="D338" s="17">
        <f t="shared" si="37"/>
      </c>
      <c r="E338" s="17">
        <f t="shared" si="41"/>
      </c>
      <c r="F338" s="17">
        <f t="shared" si="42"/>
      </c>
      <c r="G338" s="17">
        <f t="shared" si="43"/>
      </c>
      <c r="H338" s="17">
        <f t="shared" si="38"/>
      </c>
      <c r="J338" s="17"/>
      <c r="K338" s="17"/>
      <c r="L338" s="17"/>
    </row>
    <row r="339" spans="2:12" ht="12.75">
      <c r="B339" s="15" t="str">
        <f t="shared" si="39"/>
        <v>-</v>
      </c>
      <c r="C339" s="16">
        <f t="shared" si="40"/>
      </c>
      <c r="D339" s="17">
        <f t="shared" si="37"/>
      </c>
      <c r="E339" s="17">
        <f t="shared" si="41"/>
      </c>
      <c r="F339" s="17">
        <f t="shared" si="42"/>
      </c>
      <c r="G339" s="17">
        <f t="shared" si="43"/>
      </c>
      <c r="H339" s="17">
        <f t="shared" si="38"/>
      </c>
      <c r="J339" s="17"/>
      <c r="K339" s="17"/>
      <c r="L339" s="17"/>
    </row>
    <row r="340" spans="2:12" ht="12.75">
      <c r="B340" s="15" t="str">
        <f t="shared" si="39"/>
        <v>-</v>
      </c>
      <c r="C340" s="16">
        <f t="shared" si="40"/>
      </c>
      <c r="D340" s="17">
        <f t="shared" si="37"/>
      </c>
      <c r="E340" s="17">
        <f t="shared" si="41"/>
      </c>
      <c r="F340" s="17">
        <f t="shared" si="42"/>
      </c>
      <c r="G340" s="17">
        <f t="shared" si="43"/>
      </c>
      <c r="H340" s="17">
        <f t="shared" si="38"/>
      </c>
      <c r="J340" s="17"/>
      <c r="K340" s="17"/>
      <c r="L340" s="17"/>
    </row>
    <row r="341" spans="2:12" ht="12.75">
      <c r="B341" s="15" t="str">
        <f t="shared" si="39"/>
        <v>-</v>
      </c>
      <c r="C341" s="16">
        <f t="shared" si="40"/>
      </c>
      <c r="D341" s="17">
        <f t="shared" si="37"/>
      </c>
      <c r="E341" s="17">
        <f t="shared" si="41"/>
      </c>
      <c r="F341" s="17">
        <f t="shared" si="42"/>
      </c>
      <c r="G341" s="17">
        <f t="shared" si="43"/>
      </c>
      <c r="H341" s="17">
        <f t="shared" si="38"/>
      </c>
      <c r="J341" s="17"/>
      <c r="K341" s="17"/>
      <c r="L341" s="17"/>
    </row>
    <row r="342" spans="2:12" ht="12.75">
      <c r="B342" s="15" t="str">
        <f t="shared" si="39"/>
        <v>-</v>
      </c>
      <c r="C342" s="16">
        <f t="shared" si="40"/>
      </c>
      <c r="D342" s="17">
        <f t="shared" si="37"/>
      </c>
      <c r="E342" s="17">
        <f t="shared" si="41"/>
      </c>
      <c r="F342" s="17">
        <f t="shared" si="42"/>
      </c>
      <c r="G342" s="17">
        <f t="shared" si="43"/>
      </c>
      <c r="H342" s="17">
        <f t="shared" si="38"/>
      </c>
      <c r="J342" s="17"/>
      <c r="K342" s="17"/>
      <c r="L342" s="17"/>
    </row>
    <row r="343" spans="2:12" ht="12.75">
      <c r="B343" s="15" t="str">
        <f t="shared" si="39"/>
        <v>-</v>
      </c>
      <c r="C343" s="16">
        <f t="shared" si="40"/>
      </c>
      <c r="D343" s="17">
        <f t="shared" si="37"/>
      </c>
      <c r="E343" s="17">
        <f t="shared" si="41"/>
      </c>
      <c r="F343" s="17">
        <f t="shared" si="42"/>
      </c>
      <c r="G343" s="17">
        <f t="shared" si="43"/>
      </c>
      <c r="H343" s="17">
        <f t="shared" si="38"/>
      </c>
      <c r="J343" s="17"/>
      <c r="K343" s="17"/>
      <c r="L343" s="17"/>
    </row>
    <row r="344" spans="2:12" ht="12.75">
      <c r="B344" s="15" t="str">
        <f t="shared" si="39"/>
        <v>-</v>
      </c>
      <c r="C344" s="16">
        <f t="shared" si="40"/>
      </c>
      <c r="D344" s="17">
        <f t="shared" si="37"/>
      </c>
      <c r="E344" s="17">
        <f t="shared" si="41"/>
      </c>
      <c r="F344" s="17">
        <f t="shared" si="42"/>
      </c>
      <c r="G344" s="17">
        <f t="shared" si="43"/>
      </c>
      <c r="H344" s="17">
        <f t="shared" si="38"/>
      </c>
      <c r="J344" s="17"/>
      <c r="K344" s="17"/>
      <c r="L344" s="17"/>
    </row>
    <row r="345" spans="2:12" ht="12.75">
      <c r="B345" s="15" t="str">
        <f t="shared" si="39"/>
        <v>-</v>
      </c>
      <c r="C345" s="16">
        <f t="shared" si="40"/>
      </c>
      <c r="D345" s="17">
        <f t="shared" si="37"/>
      </c>
      <c r="E345" s="17">
        <f t="shared" si="41"/>
      </c>
      <c r="F345" s="17">
        <f t="shared" si="42"/>
      </c>
      <c r="G345" s="17">
        <f t="shared" si="43"/>
      </c>
      <c r="H345" s="17">
        <f t="shared" si="38"/>
      </c>
      <c r="J345" s="17"/>
      <c r="K345" s="17"/>
      <c r="L345" s="17"/>
    </row>
    <row r="346" spans="2:12" ht="12.75">
      <c r="B346" s="15" t="str">
        <f t="shared" si="39"/>
        <v>-</v>
      </c>
      <c r="C346" s="16">
        <f t="shared" si="40"/>
      </c>
      <c r="D346" s="17">
        <f t="shared" si="37"/>
      </c>
      <c r="E346" s="17">
        <f t="shared" si="41"/>
      </c>
      <c r="F346" s="17">
        <f t="shared" si="42"/>
      </c>
      <c r="G346" s="17">
        <f t="shared" si="43"/>
      </c>
      <c r="H346" s="17">
        <f t="shared" si="38"/>
      </c>
      <c r="J346" s="17"/>
      <c r="K346" s="17"/>
      <c r="L346" s="17"/>
    </row>
    <row r="347" spans="2:12" ht="12.75">
      <c r="B347" s="15" t="str">
        <f t="shared" si="39"/>
        <v>-</v>
      </c>
      <c r="C347" s="16">
        <f t="shared" si="40"/>
      </c>
      <c r="D347" s="17">
        <f t="shared" si="37"/>
      </c>
      <c r="E347" s="17">
        <f t="shared" si="41"/>
      </c>
      <c r="F347" s="17">
        <f t="shared" si="42"/>
      </c>
      <c r="G347" s="17">
        <f t="shared" si="43"/>
      </c>
      <c r="H347" s="17">
        <f t="shared" si="38"/>
      </c>
      <c r="J347" s="17"/>
      <c r="K347" s="17"/>
      <c r="L347" s="17"/>
    </row>
    <row r="348" spans="2:12" ht="12.75">
      <c r="B348" s="15" t="str">
        <f t="shared" si="39"/>
        <v>-</v>
      </c>
      <c r="C348" s="16">
        <f t="shared" si="40"/>
      </c>
      <c r="D348" s="17">
        <f t="shared" si="37"/>
      </c>
      <c r="E348" s="17">
        <f t="shared" si="41"/>
      </c>
      <c r="F348" s="17">
        <f t="shared" si="42"/>
      </c>
      <c r="G348" s="17">
        <f t="shared" si="43"/>
      </c>
      <c r="H348" s="17">
        <f t="shared" si="38"/>
      </c>
      <c r="J348" s="17"/>
      <c r="K348" s="17"/>
      <c r="L348" s="17"/>
    </row>
    <row r="349" spans="2:12" ht="12.75">
      <c r="B349" s="15" t="str">
        <f t="shared" si="39"/>
        <v>-</v>
      </c>
      <c r="C349" s="16">
        <f t="shared" si="40"/>
      </c>
      <c r="D349" s="17">
        <f t="shared" si="37"/>
      </c>
      <c r="E349" s="17">
        <f t="shared" si="41"/>
      </c>
      <c r="F349" s="17">
        <f t="shared" si="42"/>
      </c>
      <c r="G349" s="17">
        <f t="shared" si="43"/>
      </c>
      <c r="H349" s="17">
        <f t="shared" si="38"/>
      </c>
      <c r="J349" s="17"/>
      <c r="K349" s="17"/>
      <c r="L349" s="17"/>
    </row>
    <row r="350" spans="2:12" ht="12.75">
      <c r="B350" s="15" t="str">
        <f t="shared" si="39"/>
        <v>-</v>
      </c>
      <c r="C350" s="16">
        <f t="shared" si="40"/>
      </c>
      <c r="D350" s="17">
        <f t="shared" si="37"/>
      </c>
      <c r="E350" s="17">
        <f t="shared" si="41"/>
      </c>
      <c r="F350" s="17">
        <f t="shared" si="42"/>
      </c>
      <c r="G350" s="17">
        <f t="shared" si="43"/>
      </c>
      <c r="H350" s="17">
        <f t="shared" si="38"/>
      </c>
      <c r="J350" s="17"/>
      <c r="K350" s="17"/>
      <c r="L350" s="17"/>
    </row>
    <row r="351" spans="2:12" ht="12.75">
      <c r="B351" s="15" t="str">
        <f t="shared" si="39"/>
        <v>-</v>
      </c>
      <c r="C351" s="16">
        <f t="shared" si="40"/>
      </c>
      <c r="D351" s="17">
        <f t="shared" si="37"/>
      </c>
      <c r="E351" s="17">
        <f t="shared" si="41"/>
      </c>
      <c r="F351" s="17">
        <f t="shared" si="42"/>
      </c>
      <c r="G351" s="17">
        <f t="shared" si="43"/>
      </c>
      <c r="H351" s="17">
        <f t="shared" si="38"/>
      </c>
      <c r="J351" s="17"/>
      <c r="K351" s="17"/>
      <c r="L351" s="17"/>
    </row>
    <row r="352" spans="2:12" ht="12.75">
      <c r="B352" s="15" t="str">
        <f t="shared" si="39"/>
        <v>-</v>
      </c>
      <c r="C352" s="16">
        <f t="shared" si="40"/>
      </c>
      <c r="D352" s="17">
        <f t="shared" si="37"/>
      </c>
      <c r="E352" s="17">
        <f t="shared" si="41"/>
      </c>
      <c r="F352" s="17">
        <f t="shared" si="42"/>
      </c>
      <c r="G352" s="17">
        <f t="shared" si="43"/>
      </c>
      <c r="H352" s="17">
        <f t="shared" si="38"/>
      </c>
      <c r="J352" s="17"/>
      <c r="K352" s="17"/>
      <c r="L352" s="17"/>
    </row>
    <row r="353" spans="2:12" ht="12.75">
      <c r="B353" s="15" t="str">
        <f t="shared" si="39"/>
        <v>-</v>
      </c>
      <c r="C353" s="16">
        <f t="shared" si="40"/>
      </c>
      <c r="D353" s="17">
        <f t="shared" si="37"/>
      </c>
      <c r="E353" s="17">
        <f t="shared" si="41"/>
      </c>
      <c r="F353" s="17">
        <f t="shared" si="42"/>
      </c>
      <c r="G353" s="17">
        <f t="shared" si="43"/>
      </c>
      <c r="H353" s="17">
        <f t="shared" si="38"/>
      </c>
      <c r="J353" s="17"/>
      <c r="K353" s="17"/>
      <c r="L353" s="17"/>
    </row>
    <row r="354" spans="2:12" ht="12.75">
      <c r="B354" s="15" t="str">
        <f t="shared" si="39"/>
        <v>-</v>
      </c>
      <c r="C354" s="16">
        <f t="shared" si="40"/>
      </c>
      <c r="D354" s="17">
        <f t="shared" si="37"/>
      </c>
      <c r="E354" s="17">
        <f t="shared" si="41"/>
      </c>
      <c r="F354" s="17">
        <f t="shared" si="42"/>
      </c>
      <c r="G354" s="17">
        <f t="shared" si="43"/>
      </c>
      <c r="H354" s="17">
        <f t="shared" si="38"/>
      </c>
      <c r="J354" s="17"/>
      <c r="K354" s="17"/>
      <c r="L354" s="17"/>
    </row>
    <row r="355" spans="2:12" ht="12.75">
      <c r="B355" s="15" t="str">
        <f t="shared" si="39"/>
        <v>-</v>
      </c>
      <c r="C355" s="16">
        <f t="shared" si="40"/>
      </c>
      <c r="D355" s="17">
        <f t="shared" si="37"/>
      </c>
      <c r="E355" s="17">
        <f t="shared" si="41"/>
      </c>
      <c r="F355" s="17">
        <f t="shared" si="42"/>
      </c>
      <c r="G355" s="17">
        <f t="shared" si="43"/>
      </c>
      <c r="H355" s="17">
        <f t="shared" si="38"/>
      </c>
      <c r="J355" s="17"/>
      <c r="K355" s="17"/>
      <c r="L355" s="17"/>
    </row>
    <row r="356" spans="2:12" ht="12.75">
      <c r="B356" s="15" t="str">
        <f t="shared" si="39"/>
        <v>-</v>
      </c>
      <c r="C356" s="16">
        <f t="shared" si="40"/>
      </c>
      <c r="D356" s="17">
        <f t="shared" si="37"/>
      </c>
      <c r="E356" s="17">
        <f t="shared" si="41"/>
      </c>
      <c r="F356" s="17">
        <f t="shared" si="42"/>
      </c>
      <c r="G356" s="17">
        <f t="shared" si="43"/>
      </c>
      <c r="H356" s="17">
        <f t="shared" si="38"/>
      </c>
      <c r="J356" s="17"/>
      <c r="K356" s="17"/>
      <c r="L356" s="17"/>
    </row>
    <row r="357" spans="2:12" ht="12.75">
      <c r="B357" s="15" t="str">
        <f t="shared" si="39"/>
        <v>-</v>
      </c>
      <c r="C357" s="16">
        <f t="shared" si="40"/>
      </c>
      <c r="D357" s="17">
        <f t="shared" si="37"/>
      </c>
      <c r="E357" s="17">
        <f t="shared" si="41"/>
      </c>
      <c r="F357" s="17">
        <f t="shared" si="42"/>
      </c>
      <c r="G357" s="17">
        <f t="shared" si="43"/>
      </c>
      <c r="H357" s="17">
        <f t="shared" si="38"/>
      </c>
      <c r="J357" s="17"/>
      <c r="K357" s="17"/>
      <c r="L357" s="17"/>
    </row>
    <row r="358" spans="2:12" ht="12.75">
      <c r="B358" s="15" t="str">
        <f t="shared" si="39"/>
        <v>-</v>
      </c>
      <c r="C358" s="16">
        <f t="shared" si="40"/>
      </c>
      <c r="D358" s="17">
        <f t="shared" si="37"/>
      </c>
      <c r="E358" s="17">
        <f t="shared" si="41"/>
      </c>
      <c r="F358" s="17">
        <f t="shared" si="42"/>
      </c>
      <c r="G358" s="17">
        <f t="shared" si="43"/>
      </c>
      <c r="H358" s="17">
        <f t="shared" si="38"/>
      </c>
      <c r="J358" s="17"/>
      <c r="K358" s="17"/>
      <c r="L358" s="17"/>
    </row>
    <row r="359" spans="2:12" ht="12.75">
      <c r="B359" s="15" t="str">
        <f t="shared" si="39"/>
        <v>-</v>
      </c>
      <c r="C359" s="16">
        <f t="shared" si="40"/>
      </c>
      <c r="D359" s="17">
        <f t="shared" si="37"/>
      </c>
      <c r="E359" s="17">
        <f t="shared" si="41"/>
      </c>
      <c r="F359" s="17">
        <f t="shared" si="42"/>
      </c>
      <c r="G359" s="17">
        <f t="shared" si="43"/>
      </c>
      <c r="H359" s="17">
        <f t="shared" si="38"/>
      </c>
      <c r="J359" s="17"/>
      <c r="K359" s="17"/>
      <c r="L359" s="17"/>
    </row>
    <row r="360" spans="2:12" ht="12.75">
      <c r="B360" s="15" t="str">
        <f t="shared" si="39"/>
        <v>-</v>
      </c>
      <c r="C360" s="16">
        <f t="shared" si="40"/>
      </c>
      <c r="D360" s="17">
        <f t="shared" si="37"/>
      </c>
      <c r="E360" s="17">
        <f t="shared" si="41"/>
      </c>
      <c r="F360" s="17">
        <f t="shared" si="42"/>
      </c>
      <c r="G360" s="17">
        <f t="shared" si="43"/>
      </c>
      <c r="H360" s="17">
        <f t="shared" si="38"/>
      </c>
      <c r="J360" s="17"/>
      <c r="K360" s="17"/>
      <c r="L360" s="17"/>
    </row>
    <row r="361" spans="2:12" ht="12.75">
      <c r="B361" s="15" t="str">
        <f t="shared" si="39"/>
        <v>-</v>
      </c>
      <c r="C361" s="16">
        <f t="shared" si="40"/>
      </c>
      <c r="D361" s="17">
        <f t="shared" si="37"/>
      </c>
      <c r="E361" s="17">
        <f t="shared" si="41"/>
      </c>
      <c r="F361" s="17">
        <f t="shared" si="42"/>
      </c>
      <c r="G361" s="17">
        <f t="shared" si="43"/>
      </c>
      <c r="H361" s="17">
        <f t="shared" si="38"/>
      </c>
      <c r="J361" s="17"/>
      <c r="K361" s="17"/>
      <c r="L361" s="17"/>
    </row>
    <row r="362" spans="2:12" ht="12.75">
      <c r="B362" s="15" t="str">
        <f t="shared" si="39"/>
        <v>-</v>
      </c>
      <c r="C362" s="16">
        <f t="shared" si="40"/>
      </c>
      <c r="D362" s="17">
        <f t="shared" si="37"/>
      </c>
      <c r="E362" s="17">
        <f t="shared" si="41"/>
      </c>
      <c r="F362" s="17">
        <f t="shared" si="42"/>
      </c>
      <c r="G362" s="17">
        <f t="shared" si="43"/>
      </c>
      <c r="H362" s="17">
        <f t="shared" si="38"/>
      </c>
      <c r="J362" s="17"/>
      <c r="K362" s="17"/>
      <c r="L362" s="17"/>
    </row>
    <row r="363" spans="2:12" ht="12.75">
      <c r="B363" s="15" t="str">
        <f t="shared" si="39"/>
        <v>-</v>
      </c>
      <c r="C363" s="16">
        <f t="shared" si="40"/>
      </c>
      <c r="D363" s="17">
        <f t="shared" si="37"/>
      </c>
      <c r="E363" s="17">
        <f t="shared" si="41"/>
      </c>
      <c r="F363" s="17">
        <f t="shared" si="42"/>
      </c>
      <c r="G363" s="17">
        <f t="shared" si="43"/>
      </c>
      <c r="H363" s="17">
        <f t="shared" si="38"/>
      </c>
      <c r="J363" s="17"/>
      <c r="K363" s="17"/>
      <c r="L363" s="17"/>
    </row>
    <row r="364" spans="2:12" ht="12.75">
      <c r="B364" s="15" t="str">
        <f t="shared" si="39"/>
        <v>-</v>
      </c>
      <c r="C364" s="16">
        <f t="shared" si="40"/>
      </c>
      <c r="D364" s="17">
        <f t="shared" si="37"/>
      </c>
      <c r="E364" s="17">
        <f t="shared" si="41"/>
      </c>
      <c r="F364" s="17">
        <f t="shared" si="42"/>
      </c>
      <c r="G364" s="17">
        <f t="shared" si="43"/>
      </c>
      <c r="H364" s="17">
        <f t="shared" si="38"/>
      </c>
      <c r="J364" s="17"/>
      <c r="K364" s="17"/>
      <c r="L364" s="17"/>
    </row>
    <row r="365" spans="2:12" ht="12.75">
      <c r="B365" s="15" t="str">
        <f t="shared" si="39"/>
        <v>-</v>
      </c>
      <c r="C365" s="16">
        <f t="shared" si="40"/>
      </c>
      <c r="D365" s="17">
        <f t="shared" si="37"/>
      </c>
      <c r="E365" s="17">
        <f t="shared" si="41"/>
      </c>
      <c r="F365" s="17">
        <f t="shared" si="42"/>
      </c>
      <c r="G365" s="17">
        <f t="shared" si="43"/>
      </c>
      <c r="H365" s="17">
        <f t="shared" si="38"/>
      </c>
      <c r="J365" s="17"/>
      <c r="K365" s="17"/>
      <c r="L365" s="17"/>
    </row>
    <row r="366" spans="2:12" ht="12.75">
      <c r="B366" s="15" t="str">
        <f t="shared" si="39"/>
        <v>-</v>
      </c>
      <c r="C366" s="16">
        <f t="shared" si="40"/>
      </c>
      <c r="D366" s="17">
        <f t="shared" si="37"/>
      </c>
      <c r="E366" s="17">
        <f t="shared" si="41"/>
      </c>
      <c r="F366" s="17">
        <f t="shared" si="42"/>
      </c>
      <c r="G366" s="17">
        <f t="shared" si="43"/>
      </c>
      <c r="H366" s="17">
        <f t="shared" si="38"/>
      </c>
      <c r="J366" s="17"/>
      <c r="K366" s="17"/>
      <c r="L366" s="17"/>
    </row>
    <row r="367" spans="2:12" ht="12.75">
      <c r="B367" s="15" t="str">
        <f t="shared" si="39"/>
        <v>-</v>
      </c>
      <c r="C367" s="16">
        <f t="shared" si="40"/>
      </c>
      <c r="D367" s="17">
        <f t="shared" si="37"/>
      </c>
      <c r="E367" s="17">
        <f t="shared" si="41"/>
      </c>
      <c r="F367" s="17">
        <f t="shared" si="42"/>
      </c>
      <c r="G367" s="17">
        <f t="shared" si="43"/>
      </c>
      <c r="H367" s="17">
        <f t="shared" si="38"/>
      </c>
      <c r="J367" s="17"/>
      <c r="K367" s="17"/>
      <c r="L367" s="17"/>
    </row>
    <row r="368" spans="2:12" ht="12.75">
      <c r="B368" s="15" t="str">
        <f t="shared" si="39"/>
        <v>-</v>
      </c>
      <c r="C368" s="16">
        <f t="shared" si="40"/>
      </c>
      <c r="D368" s="17">
        <f t="shared" si="37"/>
      </c>
      <c r="E368" s="17">
        <f t="shared" si="41"/>
      </c>
      <c r="F368" s="17">
        <f t="shared" si="42"/>
      </c>
      <c r="G368" s="17">
        <f t="shared" si="43"/>
      </c>
      <c r="H368" s="17">
        <f t="shared" si="38"/>
      </c>
      <c r="J368" s="17"/>
      <c r="K368" s="17"/>
      <c r="L368" s="17"/>
    </row>
    <row r="369" spans="2:12" ht="12.75">
      <c r="B369" s="15" t="str">
        <f t="shared" si="39"/>
        <v>-</v>
      </c>
      <c r="C369" s="16">
        <f t="shared" si="40"/>
      </c>
      <c r="D369" s="17">
        <f>IF(ISNUMBER(B369),D368-F368,"")</f>
      </c>
      <c r="E369" s="17">
        <f t="shared" si="41"/>
      </c>
      <c r="F369" s="17">
        <f t="shared" si="42"/>
      </c>
      <c r="G369" s="17">
        <f t="shared" si="43"/>
      </c>
      <c r="H369" s="17">
        <f>IF(ISNUMBER(B369),E369+F369+G369,"")</f>
      </c>
      <c r="J369" s="17"/>
      <c r="K369" s="17"/>
      <c r="L369" s="17"/>
    </row>
    <row r="370" spans="2:12" ht="12.75">
      <c r="B370" s="15" t="str">
        <f t="shared" si="39"/>
        <v>-</v>
      </c>
      <c r="C370" s="16">
        <f t="shared" si="40"/>
      </c>
      <c r="D370" s="17">
        <f>IF(ISNUMBER(B370),D369-F369,"")</f>
      </c>
      <c r="E370" s="17">
        <f t="shared" si="41"/>
      </c>
      <c r="F370" s="17">
        <f t="shared" si="42"/>
      </c>
      <c r="G370" s="17">
        <f t="shared" si="43"/>
      </c>
      <c r="H370" s="17">
        <f>IF(ISNUMBER(B370),E370+F370+G370,"")</f>
      </c>
      <c r="J370" s="17"/>
      <c r="K370" s="17"/>
      <c r="L370" s="17"/>
    </row>
    <row r="371" spans="2:12" ht="12.75">
      <c r="B371" s="15" t="str">
        <f t="shared" si="39"/>
        <v>-</v>
      </c>
      <c r="C371" s="16">
        <f t="shared" si="40"/>
      </c>
      <c r="D371" s="17">
        <f>IF(ISNUMBER(B371),D370-F370,"")</f>
      </c>
      <c r="E371" s="17">
        <f t="shared" si="41"/>
      </c>
      <c r="F371" s="17">
        <f t="shared" si="42"/>
      </c>
      <c r="G371" s="17">
        <f t="shared" si="43"/>
      </c>
      <c r="H371" s="17">
        <f>IF(ISNUMBER(B371),E371+F371+G371,"")</f>
      </c>
      <c r="J371" s="17"/>
      <c r="K371" s="17"/>
      <c r="L371" s="17"/>
    </row>
    <row r="372" spans="2:8" ht="12.75">
      <c r="B372" s="37" t="s">
        <v>26</v>
      </c>
      <c r="C372" s="37"/>
      <c r="D372" s="37"/>
      <c r="E372" s="37"/>
      <c r="F372" s="37"/>
      <c r="G372" s="37"/>
      <c r="H372" s="37"/>
    </row>
    <row r="373" spans="2:8" ht="12.75">
      <c r="B373" s="30" t="s">
        <v>43</v>
      </c>
      <c r="E373" s="17">
        <f>SUM(E12:E371)</f>
        <v>27278.470000000005</v>
      </c>
      <c r="F373" s="17">
        <f>SUM(F12:F371)</f>
        <v>99999.99999999999</v>
      </c>
      <c r="G373" s="17">
        <f>SUM(G12:G371)</f>
        <v>0</v>
      </c>
      <c r="H373" s="17">
        <f>SUM(H12:H371)</f>
        <v>127278.47000000034</v>
      </c>
    </row>
  </sheetData>
  <sheetProtection sheet="1" objects="1" scenarios="1"/>
  <mergeCells count="26">
    <mergeCell ref="J8:K8"/>
    <mergeCell ref="P2:R2"/>
    <mergeCell ref="F7:G7"/>
    <mergeCell ref="F8:G8"/>
    <mergeCell ref="J6:K6"/>
    <mergeCell ref="F6:G6"/>
    <mergeCell ref="B372:H372"/>
    <mergeCell ref="B3:C3"/>
    <mergeCell ref="B4:C4"/>
    <mergeCell ref="B5:C5"/>
    <mergeCell ref="B6:C6"/>
    <mergeCell ref="B7:C7"/>
    <mergeCell ref="B8:C8"/>
    <mergeCell ref="F3:G3"/>
    <mergeCell ref="F4:G4"/>
    <mergeCell ref="F5:G5"/>
    <mergeCell ref="B2:D2"/>
    <mergeCell ref="B1:G1"/>
    <mergeCell ref="B9:H9"/>
    <mergeCell ref="J7:K7"/>
    <mergeCell ref="F2:H2"/>
    <mergeCell ref="J2:L2"/>
    <mergeCell ref="J3:K3"/>
    <mergeCell ref="J4:K4"/>
    <mergeCell ref="J5:K5"/>
    <mergeCell ref="J1:L1"/>
  </mergeCells>
  <conditionalFormatting sqref="L8">
    <cfRule type="cellIs" priority="1" dxfId="0" operator="equal" stopIfTrue="1">
      <formula>"KO"</formula>
    </cfRule>
  </conditionalFormatting>
  <hyperlinks>
    <hyperlink ref="J1" r:id="rId1" display="www.cbanque.com"/>
    <hyperlink ref="J1:L1" r:id="rId2" tooltip="Mode d'emploi JxPret sur cbanque.com - site d'information sur les crédits et les placements" display="Lien mode d'emploi"/>
  </hyperlinks>
  <printOptions/>
  <pageMargins left="0.75" right="0.75" top="1" bottom="1" header="0.4921259845" footer="0.492125984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www.cbanque.com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JxPret v2.0</dc:title>
  <dc:subject>Calcul de crédit</dc:subject>
  <dc:creator>fred</dc:creator>
  <cp:keywords/>
  <dc:description/>
  <cp:lastModifiedBy>Utilisateur Windows</cp:lastModifiedBy>
  <dcterms:created xsi:type="dcterms:W3CDTF">2008-01-24T10:11:20Z</dcterms:created>
  <dcterms:modified xsi:type="dcterms:W3CDTF">2008-01-29T08:59:22Z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